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CUSA - Model maintenance\O_Working (Shankar)\DCP 251252\"/>
    </mc:Choice>
  </mc:AlternateContent>
  <bookViews>
    <workbookView xWindow="0" yWindow="0" windowWidth="19200" windowHeight="10545" tabRatio="880"/>
  </bookViews>
  <sheets>
    <sheet name="Index" sheetId="1" r:id="rId1"/>
    <sheet name="Input" sheetId="2" r:id="rId2"/>
    <sheet name="CDCM" sheetId="3" r:id="rId3"/>
    <sheet name="EDCM" sheetId="4" r:id="rId4"/>
    <sheet name="Results" sheetId="5" r:id="rId5"/>
  </sheets>
  <definedNames>
    <definedName name="_xlnm._FilterDatabase" localSheetId="0" hidden="1">Index!$A$29:$C$120</definedName>
  </definedNames>
  <calcPr calcId="171027"/>
</workbook>
</file>

<file path=xl/calcChain.xml><?xml version="1.0" encoding="utf-8"?>
<calcChain xmlns="http://schemas.openxmlformats.org/spreadsheetml/2006/main">
  <c r="A1" i="5" l="1"/>
  <c r="E44" i="4"/>
  <c r="D44" i="4"/>
  <c r="C44" i="4"/>
  <c r="B44" i="4"/>
  <c r="E43" i="4"/>
  <c r="D43" i="4"/>
  <c r="C43" i="4"/>
  <c r="B43" i="4"/>
  <c r="E42" i="4"/>
  <c r="D42" i="4"/>
  <c r="C42" i="4"/>
  <c r="B42" i="4"/>
  <c r="E41" i="4"/>
  <c r="D41" i="4"/>
  <c r="C41" i="4"/>
  <c r="B41" i="4"/>
  <c r="E40" i="4"/>
  <c r="D40" i="4"/>
  <c r="C40" i="4"/>
  <c r="B40" i="4"/>
  <c r="E39" i="4"/>
  <c r="D39" i="4"/>
  <c r="C39" i="4"/>
  <c r="B39" i="4"/>
  <c r="E38" i="4"/>
  <c r="D38" i="4"/>
  <c r="C38" i="4"/>
  <c r="B38" i="4"/>
  <c r="E37" i="4"/>
  <c r="D37" i="4"/>
  <c r="C37" i="4"/>
  <c r="B37" i="4"/>
  <c r="E36" i="4"/>
  <c r="D36" i="4"/>
  <c r="C36" i="4"/>
  <c r="B36" i="4"/>
  <c r="E35" i="4"/>
  <c r="D35" i="4"/>
  <c r="C35" i="4"/>
  <c r="B35" i="4"/>
  <c r="E34" i="4"/>
  <c r="D34" i="4"/>
  <c r="C34" i="4"/>
  <c r="B34" i="4"/>
  <c r="E33" i="4"/>
  <c r="D33" i="4"/>
  <c r="C33" i="4"/>
  <c r="B33" i="4"/>
  <c r="E28" i="4"/>
  <c r="D28" i="4"/>
  <c r="C28" i="4"/>
  <c r="B28" i="4"/>
  <c r="E27" i="4"/>
  <c r="D27" i="4"/>
  <c r="C27" i="4"/>
  <c r="B27" i="4"/>
  <c r="E12" i="4"/>
  <c r="D12" i="4"/>
  <c r="C12" i="4"/>
  <c r="B12" i="4"/>
  <c r="A1" i="4"/>
  <c r="E853" i="3"/>
  <c r="D853" i="3"/>
  <c r="C853" i="3"/>
  <c r="B853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07" i="3"/>
  <c r="B506" i="3"/>
  <c r="B491" i="3"/>
  <c r="E373" i="3"/>
  <c r="D373" i="3"/>
  <c r="C373" i="3"/>
  <c r="B373" i="3"/>
  <c r="E372" i="3"/>
  <c r="D372" i="3"/>
  <c r="C372" i="3"/>
  <c r="B372" i="3"/>
  <c r="E371" i="3"/>
  <c r="D371" i="3"/>
  <c r="C371" i="3"/>
  <c r="B371" i="3"/>
  <c r="E370" i="3"/>
  <c r="D370" i="3"/>
  <c r="C370" i="3"/>
  <c r="B370" i="3"/>
  <c r="E369" i="3"/>
  <c r="D369" i="3"/>
  <c r="C369" i="3"/>
  <c r="B369" i="3"/>
  <c r="E368" i="3"/>
  <c r="D368" i="3"/>
  <c r="C368" i="3"/>
  <c r="B368" i="3"/>
  <c r="E367" i="3"/>
  <c r="D367" i="3"/>
  <c r="C367" i="3"/>
  <c r="B367" i="3"/>
  <c r="E366" i="3"/>
  <c r="D366" i="3"/>
  <c r="C366" i="3"/>
  <c r="B366" i="3"/>
  <c r="E365" i="3"/>
  <c r="D365" i="3"/>
  <c r="C365" i="3"/>
  <c r="B365" i="3"/>
  <c r="E364" i="3"/>
  <c r="D364" i="3"/>
  <c r="C364" i="3"/>
  <c r="B364" i="3"/>
  <c r="E363" i="3"/>
  <c r="D363" i="3"/>
  <c r="C363" i="3"/>
  <c r="B363" i="3"/>
  <c r="E362" i="3"/>
  <c r="D362" i="3"/>
  <c r="C362" i="3"/>
  <c r="B362" i="3"/>
  <c r="E357" i="3"/>
  <c r="D357" i="3"/>
  <c r="C357" i="3"/>
  <c r="B357" i="3"/>
  <c r="E356" i="3"/>
  <c r="D356" i="3"/>
  <c r="C356" i="3"/>
  <c r="B356" i="3"/>
  <c r="E341" i="3"/>
  <c r="D341" i="3"/>
  <c r="C341" i="3"/>
  <c r="B341" i="3"/>
  <c r="A1" i="3"/>
  <c r="B305" i="2"/>
  <c r="B296" i="2"/>
  <c r="B295" i="2"/>
  <c r="B294" i="2"/>
  <c r="D734" i="3" s="1"/>
  <c r="B293" i="2"/>
  <c r="C734" i="3" s="1"/>
  <c r="B292" i="2"/>
  <c r="C283" i="2"/>
  <c r="B283" i="2"/>
  <c r="B237" i="3" s="1"/>
  <c r="B342" i="4" s="1"/>
  <c r="C282" i="2"/>
  <c r="B282" i="2"/>
  <c r="B236" i="3" s="1"/>
  <c r="B341" i="4" s="1"/>
  <c r="C281" i="2"/>
  <c r="B281" i="2"/>
  <c r="B235" i="3" s="1"/>
  <c r="B340" i="4" s="1"/>
  <c r="C280" i="2"/>
  <c r="B280" i="2"/>
  <c r="B234" i="3" s="1"/>
  <c r="B339" i="4" s="1"/>
  <c r="C279" i="2"/>
  <c r="B279" i="2"/>
  <c r="B233" i="3" s="1"/>
  <c r="B338" i="4" s="1"/>
  <c r="C278" i="2"/>
  <c r="B278" i="2"/>
  <c r="B232" i="3" s="1"/>
  <c r="B337" i="4" s="1"/>
  <c r="C277" i="2"/>
  <c r="B277" i="2"/>
  <c r="B231" i="3" s="1"/>
  <c r="B336" i="4" s="1"/>
  <c r="C276" i="2"/>
  <c r="B276" i="2"/>
  <c r="B230" i="3" s="1"/>
  <c r="B335" i="4" s="1"/>
  <c r="C275" i="2"/>
  <c r="B275" i="2"/>
  <c r="B229" i="3" s="1"/>
  <c r="B334" i="4" s="1"/>
  <c r="C274" i="2"/>
  <c r="B274" i="2"/>
  <c r="B228" i="3" s="1"/>
  <c r="B333" i="4" s="1"/>
  <c r="C273" i="2"/>
  <c r="B273" i="2"/>
  <c r="B227" i="3" s="1"/>
  <c r="B332" i="4" s="1"/>
  <c r="C272" i="2"/>
  <c r="B272" i="2"/>
  <c r="B226" i="3" s="1"/>
  <c r="B331" i="4" s="1"/>
  <c r="C271" i="2"/>
  <c r="B271" i="2"/>
  <c r="B225" i="3" s="1"/>
  <c r="B330" i="4" s="1"/>
  <c r="C270" i="2"/>
  <c r="B270" i="2"/>
  <c r="B224" i="3" s="1"/>
  <c r="B329" i="4" s="1"/>
  <c r="C269" i="2"/>
  <c r="B269" i="2"/>
  <c r="B223" i="3" s="1"/>
  <c r="B328" i="4" s="1"/>
  <c r="C268" i="2"/>
  <c r="B268" i="2"/>
  <c r="B222" i="3" s="1"/>
  <c r="B327" i="4" s="1"/>
  <c r="C267" i="2"/>
  <c r="B267" i="2"/>
  <c r="B221" i="3" s="1"/>
  <c r="B326" i="4" s="1"/>
  <c r="C266" i="2"/>
  <c r="B266" i="2"/>
  <c r="B220" i="3" s="1"/>
  <c r="B325" i="4" s="1"/>
  <c r="C265" i="2"/>
  <c r="B265" i="2"/>
  <c r="B219" i="3" s="1"/>
  <c r="B324" i="4" s="1"/>
  <c r="C264" i="2"/>
  <c r="B264" i="2"/>
  <c r="B218" i="3" s="1"/>
  <c r="B323" i="4" s="1"/>
  <c r="C263" i="2"/>
  <c r="B263" i="2"/>
  <c r="B217" i="3" s="1"/>
  <c r="B322" i="4" s="1"/>
  <c r="C262" i="2"/>
  <c r="B262" i="2"/>
  <c r="B216" i="3" s="1"/>
  <c r="B321" i="4" s="1"/>
  <c r="C261" i="2"/>
  <c r="B261" i="2"/>
  <c r="B215" i="3" s="1"/>
  <c r="B320" i="4" s="1"/>
  <c r="C260" i="2"/>
  <c r="B260" i="2"/>
  <c r="B214" i="3" s="1"/>
  <c r="B319" i="4" s="1"/>
  <c r="C259" i="2"/>
  <c r="B259" i="2"/>
  <c r="B213" i="3" s="1"/>
  <c r="B318" i="4" s="1"/>
  <c r="C258" i="2"/>
  <c r="B258" i="2"/>
  <c r="B212" i="3" s="1"/>
  <c r="B317" i="4" s="1"/>
  <c r="C257" i="2"/>
  <c r="B257" i="2"/>
  <c r="B211" i="3" s="1"/>
  <c r="B316" i="4" s="1"/>
  <c r="C256" i="2"/>
  <c r="B256" i="2"/>
  <c r="B210" i="3" s="1"/>
  <c r="B315" i="4" s="1"/>
  <c r="C255" i="2"/>
  <c r="B255" i="2"/>
  <c r="B209" i="3" s="1"/>
  <c r="B314" i="4" s="1"/>
  <c r="C254" i="2"/>
  <c r="B254" i="2"/>
  <c r="B208" i="3" s="1"/>
  <c r="B313" i="4" s="1"/>
  <c r="C253" i="2"/>
  <c r="B253" i="2"/>
  <c r="B207" i="3" s="1"/>
  <c r="B312" i="4" s="1"/>
  <c r="C252" i="2"/>
  <c r="B252" i="2"/>
  <c r="B206" i="3" s="1"/>
  <c r="B311" i="4" s="1"/>
  <c r="C251" i="2"/>
  <c r="B251" i="2"/>
  <c r="B205" i="3" s="1"/>
  <c r="B310" i="4" s="1"/>
  <c r="C250" i="2"/>
  <c r="B250" i="2"/>
  <c r="B204" i="3" s="1"/>
  <c r="B309" i="4" s="1"/>
  <c r="C249" i="2"/>
  <c r="B249" i="2"/>
  <c r="B203" i="3" s="1"/>
  <c r="B308" i="4" s="1"/>
  <c r="C248" i="2"/>
  <c r="B248" i="2"/>
  <c r="B202" i="3" s="1"/>
  <c r="B307" i="4" s="1"/>
  <c r="C247" i="2"/>
  <c r="B247" i="2"/>
  <c r="B201" i="3" s="1"/>
  <c r="B306" i="4" s="1"/>
  <c r="C246" i="2"/>
  <c r="B246" i="2"/>
  <c r="B200" i="3" s="1"/>
  <c r="B305" i="4" s="1"/>
  <c r="C245" i="2"/>
  <c r="B245" i="2"/>
  <c r="B199" i="3" s="1"/>
  <c r="B304" i="4" s="1"/>
  <c r="C244" i="2"/>
  <c r="B244" i="2"/>
  <c r="B198" i="3" s="1"/>
  <c r="B303" i="4" s="1"/>
  <c r="C243" i="2"/>
  <c r="B243" i="2"/>
  <c r="B197" i="3" s="1"/>
  <c r="B302" i="4" s="1"/>
  <c r="C242" i="2"/>
  <c r="B242" i="2"/>
  <c r="B196" i="3" s="1"/>
  <c r="B301" i="4" s="1"/>
  <c r="C241" i="2"/>
  <c r="B241" i="2"/>
  <c r="B195" i="3" s="1"/>
  <c r="B300" i="4" s="1"/>
  <c r="C240" i="2"/>
  <c r="B240" i="2"/>
  <c r="B194" i="3" s="1"/>
  <c r="B299" i="4" s="1"/>
  <c r="C239" i="2"/>
  <c r="B239" i="2"/>
  <c r="B193" i="3" s="1"/>
  <c r="B298" i="4" s="1"/>
  <c r="C238" i="2"/>
  <c r="B238" i="2"/>
  <c r="B192" i="3" s="1"/>
  <c r="B297" i="4" s="1"/>
  <c r="C237" i="2"/>
  <c r="B237" i="2"/>
  <c r="B191" i="3" s="1"/>
  <c r="B296" i="4" s="1"/>
  <c r="C236" i="2"/>
  <c r="B236" i="2"/>
  <c r="B190" i="3" s="1"/>
  <c r="B295" i="4" s="1"/>
  <c r="C235" i="2"/>
  <c r="B235" i="2"/>
  <c r="B189" i="3" s="1"/>
  <c r="B294" i="4" s="1"/>
  <c r="C234" i="2"/>
  <c r="B234" i="2"/>
  <c r="B188" i="3" s="1"/>
  <c r="B293" i="4" s="1"/>
  <c r="C233" i="2"/>
  <c r="B233" i="2"/>
  <c r="B187" i="3" s="1"/>
  <c r="B292" i="4" s="1"/>
  <c r="C232" i="2"/>
  <c r="B232" i="2"/>
  <c r="B186" i="3" s="1"/>
  <c r="B291" i="4" s="1"/>
  <c r="C231" i="2"/>
  <c r="B231" i="2"/>
  <c r="B185" i="3" s="1"/>
  <c r="B290" i="4" s="1"/>
  <c r="C230" i="2"/>
  <c r="B230" i="2"/>
  <c r="B184" i="3" s="1"/>
  <c r="B289" i="4" s="1"/>
  <c r="C229" i="2"/>
  <c r="B229" i="2"/>
  <c r="B183" i="3" s="1"/>
  <c r="B288" i="4" s="1"/>
  <c r="C228" i="2"/>
  <c r="B228" i="2"/>
  <c r="B182" i="3" s="1"/>
  <c r="B287" i="4" s="1"/>
  <c r="C227" i="2"/>
  <c r="B227" i="2"/>
  <c r="B181" i="3" s="1"/>
  <c r="B286" i="4" s="1"/>
  <c r="C226" i="2"/>
  <c r="B226" i="2"/>
  <c r="B180" i="3" s="1"/>
  <c r="B285" i="4" s="1"/>
  <c r="C225" i="2"/>
  <c r="B225" i="2"/>
  <c r="B179" i="3" s="1"/>
  <c r="B284" i="4" s="1"/>
  <c r="C224" i="2"/>
  <c r="B224" i="2"/>
  <c r="B178" i="3" s="1"/>
  <c r="B283" i="4" s="1"/>
  <c r="C223" i="2"/>
  <c r="B223" i="2"/>
  <c r="B177" i="3" s="1"/>
  <c r="B282" i="4" s="1"/>
  <c r="C222" i="2"/>
  <c r="B222" i="2"/>
  <c r="B176" i="3" s="1"/>
  <c r="B281" i="4" s="1"/>
  <c r="C221" i="2"/>
  <c r="B221" i="2"/>
  <c r="B175" i="3" s="1"/>
  <c r="B280" i="4" s="1"/>
  <c r="C220" i="2"/>
  <c r="B220" i="2"/>
  <c r="B174" i="3" s="1"/>
  <c r="B279" i="4" s="1"/>
  <c r="C219" i="2"/>
  <c r="B219" i="2"/>
  <c r="B173" i="3" s="1"/>
  <c r="B278" i="4" s="1"/>
  <c r="C218" i="2"/>
  <c r="B218" i="2"/>
  <c r="B172" i="3" s="1"/>
  <c r="B277" i="4" s="1"/>
  <c r="C217" i="2"/>
  <c r="B217" i="2"/>
  <c r="B171" i="3" s="1"/>
  <c r="B276" i="4" s="1"/>
  <c r="C216" i="2"/>
  <c r="B216" i="2"/>
  <c r="B170" i="3" s="1"/>
  <c r="B275" i="4" s="1"/>
  <c r="C215" i="2"/>
  <c r="B215" i="2"/>
  <c r="B169" i="3" s="1"/>
  <c r="B274" i="4" s="1"/>
  <c r="C214" i="2"/>
  <c r="B214" i="2"/>
  <c r="B168" i="3" s="1"/>
  <c r="B273" i="4" s="1"/>
  <c r="C213" i="2"/>
  <c r="B213" i="2"/>
  <c r="B167" i="3" s="1"/>
  <c r="B272" i="4" s="1"/>
  <c r="C212" i="2"/>
  <c r="B212" i="2"/>
  <c r="B166" i="3" s="1"/>
  <c r="B271" i="4" s="1"/>
  <c r="C211" i="2"/>
  <c r="B211" i="2"/>
  <c r="B165" i="3" s="1"/>
  <c r="B270" i="4" s="1"/>
  <c r="C210" i="2"/>
  <c r="B210" i="2"/>
  <c r="B164" i="3" s="1"/>
  <c r="B269" i="4" s="1"/>
  <c r="C209" i="2"/>
  <c r="B209" i="2"/>
  <c r="B163" i="3" s="1"/>
  <c r="B268" i="4" s="1"/>
  <c r="C208" i="2"/>
  <c r="B208" i="2"/>
  <c r="B162" i="3" s="1"/>
  <c r="B267" i="4" s="1"/>
  <c r="C207" i="2"/>
  <c r="B207" i="2"/>
  <c r="B161" i="3" s="1"/>
  <c r="B266" i="4" s="1"/>
  <c r="C206" i="2"/>
  <c r="B206" i="2"/>
  <c r="B160" i="3" s="1"/>
  <c r="B265" i="4" s="1"/>
  <c r="C205" i="2"/>
  <c r="B205" i="2"/>
  <c r="B159" i="3" s="1"/>
  <c r="B264" i="4" s="1"/>
  <c r="C204" i="2"/>
  <c r="B204" i="2"/>
  <c r="B158" i="3" s="1"/>
  <c r="B263" i="4" s="1"/>
  <c r="C203" i="2"/>
  <c r="B203" i="2"/>
  <c r="B157" i="3" s="1"/>
  <c r="B262" i="4" s="1"/>
  <c r="C202" i="2"/>
  <c r="B202" i="2"/>
  <c r="B156" i="3" s="1"/>
  <c r="B261" i="4" s="1"/>
  <c r="C201" i="2"/>
  <c r="B201" i="2"/>
  <c r="B155" i="3" s="1"/>
  <c r="B260" i="4" s="1"/>
  <c r="C200" i="2"/>
  <c r="B200" i="2"/>
  <c r="B154" i="3" s="1"/>
  <c r="B259" i="4" s="1"/>
  <c r="C199" i="2"/>
  <c r="B199" i="2"/>
  <c r="B153" i="3" s="1"/>
  <c r="B188" i="2"/>
  <c r="B89" i="3" s="1"/>
  <c r="B187" i="2"/>
  <c r="B88" i="3" s="1"/>
  <c r="B186" i="2"/>
  <c r="B823" i="3" s="1"/>
  <c r="B185" i="2"/>
  <c r="B86" i="3" s="1"/>
  <c r="B184" i="2"/>
  <c r="B85" i="3" s="1"/>
  <c r="B183" i="2"/>
  <c r="B84" i="3" s="1"/>
  <c r="B182" i="2"/>
  <c r="B83" i="3" s="1"/>
  <c r="B181" i="2"/>
  <c r="B82" i="3" s="1"/>
  <c r="B180" i="2"/>
  <c r="B81" i="3" s="1"/>
  <c r="B179" i="2"/>
  <c r="B80" i="3" s="1"/>
  <c r="B178" i="2"/>
  <c r="B79" i="3" s="1"/>
  <c r="B177" i="2"/>
  <c r="B78" i="3" s="1"/>
  <c r="B176" i="2"/>
  <c r="B77" i="3" s="1"/>
  <c r="B175" i="2"/>
  <c r="B76" i="3" s="1"/>
  <c r="B174" i="2"/>
  <c r="B75" i="3" s="1"/>
  <c r="B173" i="2"/>
  <c r="B74" i="3" s="1"/>
  <c r="B172" i="2"/>
  <c r="B73" i="3" s="1"/>
  <c r="B171" i="2"/>
  <c r="B72" i="3" s="1"/>
  <c r="B170" i="2"/>
  <c r="B71" i="3" s="1"/>
  <c r="B169" i="2"/>
  <c r="B70" i="3" s="1"/>
  <c r="B168" i="2"/>
  <c r="B69" i="3" s="1"/>
  <c r="B167" i="2"/>
  <c r="B68" i="3" s="1"/>
  <c r="B166" i="2"/>
  <c r="B67" i="3" s="1"/>
  <c r="B165" i="2"/>
  <c r="B66" i="3" s="1"/>
  <c r="B164" i="2"/>
  <c r="B65" i="3" s="1"/>
  <c r="B163" i="2"/>
  <c r="B64" i="3" s="1"/>
  <c r="B162" i="2"/>
  <c r="B63" i="3" s="1"/>
  <c r="B161" i="2"/>
  <c r="B62" i="3" s="1"/>
  <c r="B160" i="2"/>
  <c r="B61" i="3" s="1"/>
  <c r="B159" i="2"/>
  <c r="B60" i="3" s="1"/>
  <c r="B158" i="2"/>
  <c r="B59" i="3" s="1"/>
  <c r="B157" i="2"/>
  <c r="B58" i="3" s="1"/>
  <c r="B156" i="2"/>
  <c r="B57" i="3" s="1"/>
  <c r="B146" i="2"/>
  <c r="B284" i="3" s="1"/>
  <c r="E296" i="3" s="1"/>
  <c r="L137" i="2"/>
  <c r="K137" i="2"/>
  <c r="J137" i="2"/>
  <c r="I137" i="2"/>
  <c r="H137" i="2"/>
  <c r="G137" i="2"/>
  <c r="F137" i="2"/>
  <c r="E137" i="2"/>
  <c r="D137" i="2"/>
  <c r="C137" i="2"/>
  <c r="B137" i="2"/>
  <c r="E127" i="2"/>
  <c r="E42" i="3" s="1"/>
  <c r="D127" i="2"/>
  <c r="D42" i="3" s="1"/>
  <c r="C127" i="2"/>
  <c r="C42" i="3" s="1"/>
  <c r="B127" i="2"/>
  <c r="B42" i="3" s="1"/>
  <c r="E126" i="2"/>
  <c r="E41" i="3" s="1"/>
  <c r="D126" i="2"/>
  <c r="D41" i="3" s="1"/>
  <c r="C126" i="2"/>
  <c r="C41" i="3" s="1"/>
  <c r="B126" i="2"/>
  <c r="B41" i="3" s="1"/>
  <c r="E125" i="2"/>
  <c r="E40" i="3" s="1"/>
  <c r="D125" i="2"/>
  <c r="D40" i="3" s="1"/>
  <c r="C125" i="2"/>
  <c r="C40" i="3" s="1"/>
  <c r="B125" i="2"/>
  <c r="B40" i="3" s="1"/>
  <c r="E124" i="2"/>
  <c r="E39" i="3" s="1"/>
  <c r="D124" i="2"/>
  <c r="D39" i="3" s="1"/>
  <c r="C124" i="2"/>
  <c r="C39" i="3" s="1"/>
  <c r="B124" i="2"/>
  <c r="B39" i="3" s="1"/>
  <c r="E123" i="2"/>
  <c r="E38" i="3" s="1"/>
  <c r="D123" i="2"/>
  <c r="D38" i="3" s="1"/>
  <c r="C123" i="2"/>
  <c r="C38" i="3" s="1"/>
  <c r="B123" i="2"/>
  <c r="B38" i="3" s="1"/>
  <c r="E122" i="2"/>
  <c r="E37" i="3" s="1"/>
  <c r="D122" i="2"/>
  <c r="D37" i="3" s="1"/>
  <c r="C122" i="2"/>
  <c r="C37" i="3" s="1"/>
  <c r="B122" i="2"/>
  <c r="B37" i="3" s="1"/>
  <c r="E121" i="2"/>
  <c r="E36" i="3" s="1"/>
  <c r="D121" i="2"/>
  <c r="D36" i="3" s="1"/>
  <c r="C121" i="2"/>
  <c r="C36" i="3" s="1"/>
  <c r="B121" i="2"/>
  <c r="B36" i="3" s="1"/>
  <c r="E120" i="2"/>
  <c r="E35" i="3" s="1"/>
  <c r="D120" i="2"/>
  <c r="D35" i="3" s="1"/>
  <c r="C120" i="2"/>
  <c r="C35" i="3" s="1"/>
  <c r="B120" i="2"/>
  <c r="B35" i="3" s="1"/>
  <c r="E119" i="2"/>
  <c r="E34" i="3" s="1"/>
  <c r="D119" i="2"/>
  <c r="D34" i="3" s="1"/>
  <c r="C119" i="2"/>
  <c r="C34" i="3" s="1"/>
  <c r="B119" i="2"/>
  <c r="B34" i="3" s="1"/>
  <c r="E118" i="2"/>
  <c r="E33" i="3" s="1"/>
  <c r="D118" i="2"/>
  <c r="D33" i="3" s="1"/>
  <c r="C118" i="2"/>
  <c r="C33" i="3" s="1"/>
  <c r="B118" i="2"/>
  <c r="B33" i="3" s="1"/>
  <c r="E117" i="2"/>
  <c r="E32" i="3" s="1"/>
  <c r="D117" i="2"/>
  <c r="D32" i="3" s="1"/>
  <c r="C117" i="2"/>
  <c r="C32" i="3" s="1"/>
  <c r="B117" i="2"/>
  <c r="B32" i="3" s="1"/>
  <c r="E116" i="2"/>
  <c r="E31" i="3" s="1"/>
  <c r="D116" i="2"/>
  <c r="D31" i="3" s="1"/>
  <c r="C116" i="2"/>
  <c r="C31" i="3" s="1"/>
  <c r="B116" i="2"/>
  <c r="B31" i="3" s="1"/>
  <c r="E115" i="2"/>
  <c r="E30" i="3" s="1"/>
  <c r="D115" i="2"/>
  <c r="D30" i="3" s="1"/>
  <c r="C115" i="2"/>
  <c r="C30" i="3" s="1"/>
  <c r="B115" i="2"/>
  <c r="B30" i="3" s="1"/>
  <c r="E114" i="2"/>
  <c r="E29" i="3" s="1"/>
  <c r="D114" i="2"/>
  <c r="D29" i="3" s="1"/>
  <c r="C114" i="2"/>
  <c r="C29" i="3" s="1"/>
  <c r="B114" i="2"/>
  <c r="B29" i="3" s="1"/>
  <c r="E113" i="2"/>
  <c r="E28" i="3" s="1"/>
  <c r="D113" i="2"/>
  <c r="D28" i="3" s="1"/>
  <c r="C113" i="2"/>
  <c r="C28" i="3" s="1"/>
  <c r="B113" i="2"/>
  <c r="B28" i="3" s="1"/>
  <c r="E112" i="2"/>
  <c r="E27" i="3" s="1"/>
  <c r="D112" i="2"/>
  <c r="D27" i="3" s="1"/>
  <c r="C112" i="2"/>
  <c r="C27" i="3" s="1"/>
  <c r="B112" i="2"/>
  <c r="B27" i="3" s="1"/>
  <c r="E111" i="2"/>
  <c r="E26" i="3" s="1"/>
  <c r="D111" i="2"/>
  <c r="D26" i="3" s="1"/>
  <c r="C111" i="2"/>
  <c r="C26" i="3" s="1"/>
  <c r="B111" i="2"/>
  <c r="B26" i="3" s="1"/>
  <c r="E110" i="2"/>
  <c r="E25" i="3" s="1"/>
  <c r="D110" i="2"/>
  <c r="D25" i="3" s="1"/>
  <c r="C110" i="2"/>
  <c r="C25" i="3" s="1"/>
  <c r="B110" i="2"/>
  <c r="B25" i="3" s="1"/>
  <c r="E109" i="2"/>
  <c r="E24" i="3" s="1"/>
  <c r="D109" i="2"/>
  <c r="D24" i="3" s="1"/>
  <c r="C109" i="2"/>
  <c r="C24" i="3" s="1"/>
  <c r="B109" i="2"/>
  <c r="B24" i="3" s="1"/>
  <c r="E108" i="2"/>
  <c r="E23" i="3" s="1"/>
  <c r="D108" i="2"/>
  <c r="D23" i="3" s="1"/>
  <c r="C108" i="2"/>
  <c r="C23" i="3" s="1"/>
  <c r="B108" i="2"/>
  <c r="B23" i="3" s="1"/>
  <c r="E107" i="2"/>
  <c r="E22" i="3" s="1"/>
  <c r="D107" i="2"/>
  <c r="D22" i="3" s="1"/>
  <c r="C107" i="2"/>
  <c r="C22" i="3" s="1"/>
  <c r="B107" i="2"/>
  <c r="B22" i="3" s="1"/>
  <c r="E106" i="2"/>
  <c r="E21" i="3" s="1"/>
  <c r="D106" i="2"/>
  <c r="D21" i="3" s="1"/>
  <c r="C106" i="2"/>
  <c r="C21" i="3" s="1"/>
  <c r="B106" i="2"/>
  <c r="B21" i="3" s="1"/>
  <c r="E105" i="2"/>
  <c r="E20" i="3" s="1"/>
  <c r="D105" i="2"/>
  <c r="D20" i="3" s="1"/>
  <c r="C105" i="2"/>
  <c r="C20" i="3" s="1"/>
  <c r="B105" i="2"/>
  <c r="B20" i="3" s="1"/>
  <c r="E104" i="2"/>
  <c r="E19" i="3" s="1"/>
  <c r="D104" i="2"/>
  <c r="D19" i="3" s="1"/>
  <c r="C104" i="2"/>
  <c r="C19" i="3" s="1"/>
  <c r="B104" i="2"/>
  <c r="B19" i="3" s="1"/>
  <c r="E103" i="2"/>
  <c r="E18" i="3" s="1"/>
  <c r="D103" i="2"/>
  <c r="D18" i="3" s="1"/>
  <c r="C103" i="2"/>
  <c r="C18" i="3" s="1"/>
  <c r="B103" i="2"/>
  <c r="B18" i="3" s="1"/>
  <c r="E102" i="2"/>
  <c r="E17" i="3" s="1"/>
  <c r="D102" i="2"/>
  <c r="D17" i="3" s="1"/>
  <c r="C102" i="2"/>
  <c r="C17" i="3" s="1"/>
  <c r="B102" i="2"/>
  <c r="B17" i="3" s="1"/>
  <c r="E101" i="2"/>
  <c r="E16" i="3" s="1"/>
  <c r="D101" i="2"/>
  <c r="D16" i="3" s="1"/>
  <c r="C101" i="2"/>
  <c r="C16" i="3" s="1"/>
  <c r="B101" i="2"/>
  <c r="B16" i="3" s="1"/>
  <c r="E100" i="2"/>
  <c r="E15" i="3" s="1"/>
  <c r="D100" i="2"/>
  <c r="D15" i="3" s="1"/>
  <c r="C100" i="2"/>
  <c r="C15" i="3" s="1"/>
  <c r="B100" i="2"/>
  <c r="B15" i="3" s="1"/>
  <c r="E99" i="2"/>
  <c r="E14" i="3" s="1"/>
  <c r="D99" i="2"/>
  <c r="D14" i="3" s="1"/>
  <c r="C99" i="2"/>
  <c r="C14" i="3" s="1"/>
  <c r="B99" i="2"/>
  <c r="B14" i="3" s="1"/>
  <c r="E98" i="2"/>
  <c r="E13" i="3" s="1"/>
  <c r="D98" i="2"/>
  <c r="D13" i="3" s="1"/>
  <c r="C98" i="2"/>
  <c r="C13" i="3" s="1"/>
  <c r="B98" i="2"/>
  <c r="B13" i="3" s="1"/>
  <c r="E97" i="2"/>
  <c r="E12" i="3" s="1"/>
  <c r="D97" i="2"/>
  <c r="D12" i="3" s="1"/>
  <c r="C97" i="2"/>
  <c r="C12" i="3" s="1"/>
  <c r="B97" i="2"/>
  <c r="B12" i="3" s="1"/>
  <c r="E96" i="2"/>
  <c r="E11" i="3" s="1"/>
  <c r="D96" i="2"/>
  <c r="D11" i="3" s="1"/>
  <c r="C96" i="2"/>
  <c r="C11" i="3" s="1"/>
  <c r="B96" i="2"/>
  <c r="B11" i="3" s="1"/>
  <c r="E95" i="2"/>
  <c r="D95" i="2"/>
  <c r="C95" i="2"/>
  <c r="B95" i="2"/>
  <c r="E85" i="2"/>
  <c r="E10" i="3" s="1"/>
  <c r="D85" i="2"/>
  <c r="D10" i="3" s="1"/>
  <c r="C85" i="2"/>
  <c r="C10" i="3" s="1"/>
  <c r="B85" i="2"/>
  <c r="B10" i="3" s="1"/>
  <c r="B74" i="2"/>
  <c r="B65" i="2"/>
  <c r="B55" i="2"/>
  <c r="B54" i="2"/>
  <c r="B53" i="2"/>
  <c r="C42" i="2"/>
  <c r="B42" i="2"/>
  <c r="B838" i="3" s="1"/>
  <c r="D33" i="2"/>
  <c r="C33" i="2"/>
  <c r="B33" i="2"/>
  <c r="B23" i="2"/>
  <c r="B13" i="2"/>
  <c r="A1" i="2"/>
  <c r="A1" i="1"/>
  <c r="B258" i="4" l="1"/>
  <c r="C251" i="3"/>
  <c r="B251" i="3"/>
  <c r="B262" i="3" s="1"/>
  <c r="B479" i="3"/>
  <c r="E251" i="3"/>
  <c r="D251" i="3"/>
  <c r="D262" i="3" s="1"/>
  <c r="C57" i="3"/>
  <c r="E59" i="4" s="1"/>
  <c r="B388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B403" i="3" s="1"/>
  <c r="C73" i="3"/>
  <c r="E75" i="4" s="1"/>
  <c r="B404" i="3"/>
  <c r="C74" i="3"/>
  <c r="C75" i="3"/>
  <c r="C76" i="3"/>
  <c r="C77" i="3"/>
  <c r="B80" i="4"/>
  <c r="C78" i="3"/>
  <c r="B409" i="3"/>
  <c r="B81" i="4"/>
  <c r="B410" i="3"/>
  <c r="C79" i="3"/>
  <c r="C81" i="4" s="1"/>
  <c r="C80" i="3"/>
  <c r="B411" i="3" s="1"/>
  <c r="C81" i="3"/>
  <c r="B83" i="4" s="1"/>
  <c r="B412" i="3"/>
  <c r="B84" i="4"/>
  <c r="C82" i="3"/>
  <c r="C84" i="4" s="1"/>
  <c r="B413" i="3"/>
  <c r="B85" i="4"/>
  <c r="B414" i="3"/>
  <c r="C83" i="3"/>
  <c r="C84" i="3"/>
  <c r="B415" i="3" s="1"/>
  <c r="C85" i="3"/>
  <c r="C87" i="4" s="1"/>
  <c r="B88" i="4"/>
  <c r="C86" i="3"/>
  <c r="B417" i="3"/>
  <c r="B89" i="4"/>
  <c r="C87" i="3"/>
  <c r="C89" i="4" s="1"/>
  <c r="C88" i="3"/>
  <c r="B419" i="3" s="1"/>
  <c r="C89" i="3"/>
  <c r="B91" i="4" s="1"/>
  <c r="B420" i="3"/>
  <c r="C80" i="4"/>
  <c r="C409" i="3"/>
  <c r="C412" i="3"/>
  <c r="C86" i="4"/>
  <c r="C415" i="3"/>
  <c r="C419" i="3"/>
  <c r="C59" i="4"/>
  <c r="C388" i="3"/>
  <c r="C411" i="3"/>
  <c r="C85" i="4"/>
  <c r="C414" i="3"/>
  <c r="C88" i="4"/>
  <c r="C417" i="3"/>
  <c r="C91" i="4"/>
  <c r="C420" i="3"/>
  <c r="D59" i="4"/>
  <c r="D388" i="3"/>
  <c r="D74" i="4"/>
  <c r="D403" i="3"/>
  <c r="D75" i="4"/>
  <c r="D404" i="3"/>
  <c r="D80" i="4"/>
  <c r="D409" i="3"/>
  <c r="D81" i="4"/>
  <c r="D410" i="3"/>
  <c r="D82" i="4"/>
  <c r="D411" i="3"/>
  <c r="D83" i="4"/>
  <c r="D412" i="3"/>
  <c r="D84" i="4"/>
  <c r="D413" i="3"/>
  <c r="D85" i="4"/>
  <c r="D414" i="3"/>
  <c r="D86" i="4"/>
  <c r="D415" i="3"/>
  <c r="D87" i="4"/>
  <c r="D416" i="3"/>
  <c r="D88" i="4"/>
  <c r="D417" i="3"/>
  <c r="D89" i="4"/>
  <c r="D90" i="4"/>
  <c r="D419" i="3"/>
  <c r="D91" i="4"/>
  <c r="D420" i="3"/>
  <c r="B810" i="3"/>
  <c r="E80" i="4"/>
  <c r="E409" i="3"/>
  <c r="E83" i="4"/>
  <c r="E412" i="3"/>
  <c r="E87" i="4"/>
  <c r="E416" i="3"/>
  <c r="E82" i="4"/>
  <c r="E411" i="3"/>
  <c r="E86" i="4"/>
  <c r="E415" i="3"/>
  <c r="D852" i="3"/>
  <c r="D865" i="3" s="1"/>
  <c r="E915" i="3" s="1"/>
  <c r="E851" i="3"/>
  <c r="E865" i="3" s="1"/>
  <c r="F915" i="3" s="1"/>
  <c r="B945" i="3" s="1"/>
  <c r="E852" i="3"/>
  <c r="E734" i="3"/>
  <c r="C865" i="3"/>
  <c r="D915" i="3" s="1"/>
  <c r="B865" i="3"/>
  <c r="B879" i="3" s="1"/>
  <c r="E81" i="4"/>
  <c r="E410" i="3"/>
  <c r="E84" i="4"/>
  <c r="E413" i="3"/>
  <c r="E85" i="4"/>
  <c r="E414" i="3"/>
  <c r="E88" i="4"/>
  <c r="E417" i="3"/>
  <c r="E89" i="4"/>
  <c r="E418" i="3"/>
  <c r="E90" i="4"/>
  <c r="E419" i="3"/>
  <c r="E91" i="4"/>
  <c r="E420" i="3"/>
  <c r="B734" i="3"/>
  <c r="B747" i="3" s="1"/>
  <c r="B759" i="3" s="1"/>
  <c r="B87" i="3"/>
  <c r="C418" i="3" s="1"/>
  <c r="B409" i="4" l="1"/>
  <c r="B135" i="4"/>
  <c r="B401" i="4"/>
  <c r="B127" i="4"/>
  <c r="B1011" i="3"/>
  <c r="B464" i="3"/>
  <c r="C402" i="4"/>
  <c r="C128" i="4"/>
  <c r="B1003" i="3"/>
  <c r="B456" i="3"/>
  <c r="E393" i="4"/>
  <c r="E119" i="4"/>
  <c r="B995" i="3"/>
  <c r="B448" i="3"/>
  <c r="D655" i="3"/>
  <c r="D699" i="3" s="1"/>
  <c r="C1010" i="3"/>
  <c r="C407" i="4"/>
  <c r="C133" i="4"/>
  <c r="C399" i="4"/>
  <c r="C125" i="4"/>
  <c r="E377" i="4"/>
  <c r="E420" i="4" s="1"/>
  <c r="E103" i="4"/>
  <c r="C405" i="4"/>
  <c r="C131" i="4"/>
  <c r="B1007" i="3"/>
  <c r="B460" i="3"/>
  <c r="B784" i="3"/>
  <c r="C797" i="3" s="1"/>
  <c r="B772" i="3"/>
  <c r="B797" i="3" s="1"/>
  <c r="E407" i="4"/>
  <c r="E133" i="4"/>
  <c r="E399" i="4"/>
  <c r="E125" i="4"/>
  <c r="E747" i="3"/>
  <c r="F797" i="3" s="1"/>
  <c r="E1003" i="3"/>
  <c r="F648" i="3"/>
  <c r="F692" i="3" s="1"/>
  <c r="E1008" i="3"/>
  <c r="F653" i="3"/>
  <c r="F697" i="3" s="1"/>
  <c r="E1001" i="3"/>
  <c r="F646" i="3"/>
  <c r="F690" i="3" s="1"/>
  <c r="D1012" i="3"/>
  <c r="E657" i="3"/>
  <c r="E701" i="3" s="1"/>
  <c r="D418" i="3"/>
  <c r="D1008" i="3"/>
  <c r="E653" i="3"/>
  <c r="E697" i="3" s="1"/>
  <c r="D1006" i="3"/>
  <c r="E651" i="3"/>
  <c r="E695" i="3" s="1"/>
  <c r="D1004" i="3"/>
  <c r="E649" i="3"/>
  <c r="E693" i="3" s="1"/>
  <c r="D1002" i="3"/>
  <c r="E647" i="3"/>
  <c r="E691" i="3" s="1"/>
  <c r="D996" i="3"/>
  <c r="E641" i="3"/>
  <c r="E685" i="3" s="1"/>
  <c r="D980" i="3"/>
  <c r="E625" i="3"/>
  <c r="E669" i="3" s="1"/>
  <c r="E712" i="3" s="1"/>
  <c r="D654" i="3"/>
  <c r="D698" i="3" s="1"/>
  <c r="C1009" i="3"/>
  <c r="C1003" i="3"/>
  <c r="D648" i="3"/>
  <c r="D692" i="3" s="1"/>
  <c r="C1011" i="3"/>
  <c r="D656" i="3"/>
  <c r="D700" i="3" s="1"/>
  <c r="C1004" i="3"/>
  <c r="D649" i="3"/>
  <c r="D693" i="3" s="1"/>
  <c r="B90" i="4"/>
  <c r="B1009" i="3"/>
  <c r="B462" i="3"/>
  <c r="B416" i="3"/>
  <c r="B86" i="4"/>
  <c r="B1005" i="3"/>
  <c r="B458" i="3"/>
  <c r="B82" i="4"/>
  <c r="B1001" i="3"/>
  <c r="B454" i="3"/>
  <c r="B74" i="4"/>
  <c r="E403" i="3"/>
  <c r="D29" i="4"/>
  <c r="D76" i="4" s="1"/>
  <c r="D23" i="4"/>
  <c r="D70" i="4" s="1"/>
  <c r="D19" i="4"/>
  <c r="D66" i="4" s="1"/>
  <c r="D15" i="4"/>
  <c r="D62" i="4" s="1"/>
  <c r="D32" i="4"/>
  <c r="D79" i="4" s="1"/>
  <c r="D26" i="4"/>
  <c r="D73" i="4" s="1"/>
  <c r="D22" i="4"/>
  <c r="D69" i="4" s="1"/>
  <c r="D18" i="4"/>
  <c r="D65" i="4" s="1"/>
  <c r="D14" i="4"/>
  <c r="D61" i="4" s="1"/>
  <c r="D31" i="4"/>
  <c r="D78" i="4" s="1"/>
  <c r="D25" i="4"/>
  <c r="D72" i="4" s="1"/>
  <c r="D21" i="4"/>
  <c r="D68" i="4" s="1"/>
  <c r="D17" i="4"/>
  <c r="D64" i="4" s="1"/>
  <c r="D13" i="4"/>
  <c r="D60" i="4" s="1"/>
  <c r="D16" i="4"/>
  <c r="D63" i="4" s="1"/>
  <c r="D30" i="4"/>
  <c r="D77" i="4" s="1"/>
  <c r="D24" i="4"/>
  <c r="D71" i="4" s="1"/>
  <c r="D309" i="3"/>
  <c r="D20" i="4"/>
  <c r="D67" i="4" s="1"/>
  <c r="C262" i="3"/>
  <c r="C416" i="3"/>
  <c r="C410" i="3"/>
  <c r="C403" i="3"/>
  <c r="E1012" i="3"/>
  <c r="F657" i="3"/>
  <c r="F701" i="3" s="1"/>
  <c r="E409" i="4"/>
  <c r="E135" i="4"/>
  <c r="E403" i="4"/>
  <c r="E129" i="4"/>
  <c r="E1011" i="3"/>
  <c r="F656" i="3"/>
  <c r="F700" i="3" s="1"/>
  <c r="E1009" i="3"/>
  <c r="F654" i="3"/>
  <c r="F698" i="3" s="1"/>
  <c r="E1005" i="3"/>
  <c r="F650" i="3"/>
  <c r="F694" i="3" s="1"/>
  <c r="B902" i="3"/>
  <c r="C915" i="3" s="1"/>
  <c r="B891" i="3"/>
  <c r="B915" i="3" s="1"/>
  <c r="B460" i="4"/>
  <c r="E400" i="4"/>
  <c r="E126" i="4"/>
  <c r="E405" i="4"/>
  <c r="E131" i="4"/>
  <c r="E398" i="4"/>
  <c r="E124" i="4"/>
  <c r="D409" i="4"/>
  <c r="D135" i="4"/>
  <c r="D407" i="4"/>
  <c r="D133" i="4"/>
  <c r="D405" i="4"/>
  <c r="D131" i="4"/>
  <c r="D403" i="4"/>
  <c r="D129" i="4"/>
  <c r="D401" i="4"/>
  <c r="D127" i="4"/>
  <c r="D399" i="4"/>
  <c r="D125" i="4"/>
  <c r="D393" i="4"/>
  <c r="D119" i="4"/>
  <c r="D377" i="4"/>
  <c r="D420" i="4" s="1"/>
  <c r="D103" i="4"/>
  <c r="C406" i="4"/>
  <c r="C132" i="4"/>
  <c r="C82" i="4"/>
  <c r="C90" i="4"/>
  <c r="C83" i="4"/>
  <c r="B87" i="4"/>
  <c r="B75" i="4"/>
  <c r="B59" i="4"/>
  <c r="E74" i="4"/>
  <c r="E262" i="3"/>
  <c r="E354" i="4"/>
  <c r="E365" i="4" s="1"/>
  <c r="C354" i="4"/>
  <c r="B354" i="4"/>
  <c r="B365" i="4" s="1"/>
  <c r="D354" i="4"/>
  <c r="C74" i="4"/>
  <c r="E408" i="4"/>
  <c r="E134" i="4"/>
  <c r="E406" i="4"/>
  <c r="E132" i="4"/>
  <c r="E402" i="4"/>
  <c r="E128" i="4"/>
  <c r="E1007" i="3"/>
  <c r="F652" i="3"/>
  <c r="F696" i="3" s="1"/>
  <c r="D747" i="3"/>
  <c r="E797" i="3" s="1"/>
  <c r="E1004" i="3"/>
  <c r="F649" i="3"/>
  <c r="F693" i="3" s="1"/>
  <c r="D1011" i="3"/>
  <c r="E656" i="3"/>
  <c r="E700" i="3" s="1"/>
  <c r="D1009" i="3"/>
  <c r="E654" i="3"/>
  <c r="E698" i="3" s="1"/>
  <c r="D1007" i="3"/>
  <c r="E652" i="3"/>
  <c r="E696" i="3" s="1"/>
  <c r="D1005" i="3"/>
  <c r="E650" i="3"/>
  <c r="E694" i="3" s="1"/>
  <c r="D1003" i="3"/>
  <c r="E648" i="3"/>
  <c r="E692" i="3" s="1"/>
  <c r="D1001" i="3"/>
  <c r="E646" i="3"/>
  <c r="E690" i="3" s="1"/>
  <c r="D995" i="3"/>
  <c r="E640" i="3"/>
  <c r="E684" i="3" s="1"/>
  <c r="C1012" i="3"/>
  <c r="D657" i="3"/>
  <c r="D701" i="3" s="1"/>
  <c r="D651" i="3"/>
  <c r="D695" i="3" s="1"/>
  <c r="C1006" i="3"/>
  <c r="C980" i="3"/>
  <c r="D625" i="3"/>
  <c r="D669" i="3" s="1"/>
  <c r="D712" i="3" s="1"/>
  <c r="C1007" i="3"/>
  <c r="D652" i="3"/>
  <c r="D696" i="3" s="1"/>
  <c r="D646" i="3"/>
  <c r="D690" i="3" s="1"/>
  <c r="C1001" i="3"/>
  <c r="C747" i="3"/>
  <c r="D797" i="3" s="1"/>
  <c r="B418" i="3"/>
  <c r="B406" i="4"/>
  <c r="B132" i="4"/>
  <c r="B1006" i="3"/>
  <c r="B459" i="3"/>
  <c r="B402" i="4"/>
  <c r="B128" i="4"/>
  <c r="B1002" i="3"/>
  <c r="B455" i="3"/>
  <c r="B398" i="4"/>
  <c r="B124" i="4"/>
  <c r="C404" i="3"/>
  <c r="E404" i="3"/>
  <c r="E388" i="3"/>
  <c r="B508" i="3"/>
  <c r="B504" i="3"/>
  <c r="B500" i="3"/>
  <c r="B496" i="3"/>
  <c r="B492" i="3"/>
  <c r="B511" i="3"/>
  <c r="B503" i="3"/>
  <c r="B499" i="3"/>
  <c r="B495" i="3"/>
  <c r="B501" i="3"/>
  <c r="B493" i="3"/>
  <c r="B498" i="3"/>
  <c r="B510" i="3"/>
  <c r="B505" i="3"/>
  <c r="B497" i="3"/>
  <c r="B509" i="3"/>
  <c r="B502" i="3"/>
  <c r="B494" i="3"/>
  <c r="C413" i="3"/>
  <c r="E1010" i="3"/>
  <c r="F655" i="3"/>
  <c r="F699" i="3" s="1"/>
  <c r="E1006" i="3"/>
  <c r="F651" i="3"/>
  <c r="F695" i="3" s="1"/>
  <c r="E1002" i="3"/>
  <c r="F647" i="3"/>
  <c r="F691" i="3" s="1"/>
  <c r="E404" i="4"/>
  <c r="E130" i="4"/>
  <c r="E401" i="4"/>
  <c r="E127" i="4"/>
  <c r="D134" i="4"/>
  <c r="D408" i="4"/>
  <c r="D406" i="4"/>
  <c r="D132" i="4"/>
  <c r="D130" i="4"/>
  <c r="D404" i="4"/>
  <c r="D402" i="4"/>
  <c r="D128" i="4"/>
  <c r="D126" i="4"/>
  <c r="D400" i="4"/>
  <c r="D398" i="4"/>
  <c r="D124" i="4"/>
  <c r="D118" i="4"/>
  <c r="D392" i="4"/>
  <c r="C409" i="4"/>
  <c r="C135" i="4"/>
  <c r="C403" i="4"/>
  <c r="C129" i="4"/>
  <c r="C377" i="4"/>
  <c r="C420" i="4" s="1"/>
  <c r="C103" i="4"/>
  <c r="C404" i="4"/>
  <c r="C130" i="4"/>
  <c r="C398" i="4"/>
  <c r="C124" i="4"/>
  <c r="B1012" i="3"/>
  <c r="B465" i="3"/>
  <c r="B407" i="4"/>
  <c r="B133" i="4"/>
  <c r="B403" i="4"/>
  <c r="B129" i="4"/>
  <c r="B1004" i="3"/>
  <c r="B457" i="3"/>
  <c r="B399" i="4"/>
  <c r="B125" i="4"/>
  <c r="B996" i="3"/>
  <c r="B449" i="3"/>
  <c r="B980" i="3"/>
  <c r="B433" i="3"/>
  <c r="C75" i="4"/>
  <c r="B32" i="4"/>
  <c r="B79" i="4" s="1"/>
  <c r="B31" i="4"/>
  <c r="B78" i="4" s="1"/>
  <c r="B30" i="4"/>
  <c r="B77" i="4" s="1"/>
  <c r="B29" i="4"/>
  <c r="B76" i="4" s="1"/>
  <c r="B26" i="4"/>
  <c r="B73" i="4" s="1"/>
  <c r="B25" i="4"/>
  <c r="B72" i="4" s="1"/>
  <c r="B24" i="4"/>
  <c r="B71" i="4" s="1"/>
  <c r="B23" i="4"/>
  <c r="B70" i="4" s="1"/>
  <c r="B22" i="4"/>
  <c r="B69" i="4" s="1"/>
  <c r="B21" i="4"/>
  <c r="B68" i="4" s="1"/>
  <c r="B20" i="4"/>
  <c r="B67" i="4" s="1"/>
  <c r="B19" i="4"/>
  <c r="B66" i="4" s="1"/>
  <c r="B18" i="4"/>
  <c r="B65" i="4" s="1"/>
  <c r="B17" i="4"/>
  <c r="B64" i="4" s="1"/>
  <c r="B16" i="4"/>
  <c r="B63" i="4" s="1"/>
  <c r="B15" i="4"/>
  <c r="B62" i="4" s="1"/>
  <c r="B14" i="4"/>
  <c r="B61" i="4" s="1"/>
  <c r="B13" i="4"/>
  <c r="B60" i="4" s="1"/>
  <c r="B309" i="3"/>
  <c r="B384" i="4" l="1"/>
  <c r="B110" i="4"/>
  <c r="B396" i="4"/>
  <c r="B122" i="4"/>
  <c r="B397" i="4"/>
  <c r="B123" i="4"/>
  <c r="B380" i="4"/>
  <c r="B106" i="4"/>
  <c r="B388" i="4"/>
  <c r="B114" i="4"/>
  <c r="B381" i="4"/>
  <c r="B107" i="4"/>
  <c r="B385" i="4"/>
  <c r="B111" i="4"/>
  <c r="B389" i="4"/>
  <c r="B115" i="4"/>
  <c r="B379" i="4"/>
  <c r="B105" i="4"/>
  <c r="B387" i="4"/>
  <c r="B113" i="4"/>
  <c r="B394" i="4"/>
  <c r="B120" i="4"/>
  <c r="B1036" i="3"/>
  <c r="B1025" i="3"/>
  <c r="C365" i="4"/>
  <c r="B405" i="4"/>
  <c r="B131" i="4"/>
  <c r="C995" i="3"/>
  <c r="D640" i="3"/>
  <c r="D684" i="3" s="1"/>
  <c r="D385" i="4"/>
  <c r="D111" i="4"/>
  <c r="D381" i="4"/>
  <c r="D107" i="4"/>
  <c r="D390" i="4"/>
  <c r="D116" i="4"/>
  <c r="D387" i="4"/>
  <c r="D113" i="4"/>
  <c r="D110" i="4"/>
  <c r="D384" i="4"/>
  <c r="B400" i="4"/>
  <c r="B126" i="4"/>
  <c r="B1008" i="3"/>
  <c r="B461" i="3"/>
  <c r="D1010" i="3"/>
  <c r="E655" i="3"/>
  <c r="E699" i="3" s="1"/>
  <c r="B607" i="3"/>
  <c r="C652" i="3" s="1"/>
  <c r="C696" i="3" s="1"/>
  <c r="B563" i="3"/>
  <c r="B652" i="3" s="1"/>
  <c r="B696" i="3" s="1"/>
  <c r="B395" i="4"/>
  <c r="B121" i="4"/>
  <c r="B552" i="3"/>
  <c r="B641" i="3" s="1"/>
  <c r="B685" i="3" s="1"/>
  <c r="B596" i="3"/>
  <c r="C641" i="3" s="1"/>
  <c r="C685" i="3" s="1"/>
  <c r="B560" i="3"/>
  <c r="B649" i="3" s="1"/>
  <c r="B693" i="3" s="1"/>
  <c r="B604" i="3"/>
  <c r="C649" i="3" s="1"/>
  <c r="C693" i="3" s="1"/>
  <c r="C159" i="4"/>
  <c r="C148" i="4"/>
  <c r="C171" i="4" s="1"/>
  <c r="E980" i="3"/>
  <c r="F625" i="3"/>
  <c r="F669" i="3" s="1"/>
  <c r="F712" i="3" s="1"/>
  <c r="C1036" i="3"/>
  <c r="C1025" i="3"/>
  <c r="C1048" i="3" s="1"/>
  <c r="C392" i="4"/>
  <c r="C118" i="4"/>
  <c r="C401" i="4"/>
  <c r="C127" i="4"/>
  <c r="D647" i="3"/>
  <c r="D691" i="3" s="1"/>
  <c r="C1002" i="3"/>
  <c r="D361" i="3"/>
  <c r="D408" i="3" s="1"/>
  <c r="D360" i="3"/>
  <c r="D407" i="3" s="1"/>
  <c r="D359" i="3"/>
  <c r="D406" i="3" s="1"/>
  <c r="D358" i="3"/>
  <c r="D405" i="3" s="1"/>
  <c r="D355" i="3"/>
  <c r="D402" i="3" s="1"/>
  <c r="D354" i="3"/>
  <c r="D401" i="3" s="1"/>
  <c r="D353" i="3"/>
  <c r="D400" i="3" s="1"/>
  <c r="D352" i="3"/>
  <c r="D399" i="3" s="1"/>
  <c r="D351" i="3"/>
  <c r="D398" i="3" s="1"/>
  <c r="D350" i="3"/>
  <c r="D397" i="3" s="1"/>
  <c r="D349" i="3"/>
  <c r="D396" i="3" s="1"/>
  <c r="D348" i="3"/>
  <c r="D395" i="3" s="1"/>
  <c r="D347" i="3"/>
  <c r="D394" i="3" s="1"/>
  <c r="D346" i="3"/>
  <c r="D393" i="3" s="1"/>
  <c r="D345" i="3"/>
  <c r="D392" i="3" s="1"/>
  <c r="D344" i="3"/>
  <c r="D391" i="3" s="1"/>
  <c r="D343" i="3"/>
  <c r="D390" i="3" s="1"/>
  <c r="D342" i="3"/>
  <c r="D389" i="3" s="1"/>
  <c r="D378" i="4"/>
  <c r="D104" i="4"/>
  <c r="D122" i="4"/>
  <c r="D396" i="4"/>
  <c r="D391" i="4"/>
  <c r="D117" i="4"/>
  <c r="D114" i="4"/>
  <c r="D388" i="4"/>
  <c r="B605" i="3"/>
  <c r="C650" i="3" s="1"/>
  <c r="C694" i="3" s="1"/>
  <c r="B561" i="3"/>
  <c r="B650" i="3" s="1"/>
  <c r="B694" i="3" s="1"/>
  <c r="B609" i="3"/>
  <c r="C654" i="3" s="1"/>
  <c r="C698" i="3" s="1"/>
  <c r="B565" i="3"/>
  <c r="B654" i="3" s="1"/>
  <c r="B698" i="3" s="1"/>
  <c r="D1036" i="3"/>
  <c r="D1025" i="3"/>
  <c r="E159" i="4"/>
  <c r="E148" i="4"/>
  <c r="B595" i="3"/>
  <c r="C640" i="3" s="1"/>
  <c r="C684" i="3" s="1"/>
  <c r="B551" i="3"/>
  <c r="B640" i="3" s="1"/>
  <c r="B684" i="3" s="1"/>
  <c r="B603" i="3"/>
  <c r="C648" i="3" s="1"/>
  <c r="C692" i="3" s="1"/>
  <c r="B559" i="3"/>
  <c r="B648" i="3" s="1"/>
  <c r="B692" i="3" s="1"/>
  <c r="B611" i="3"/>
  <c r="C656" i="3" s="1"/>
  <c r="C700" i="3" s="1"/>
  <c r="B567" i="3"/>
  <c r="B656" i="3" s="1"/>
  <c r="B700" i="3" s="1"/>
  <c r="B360" i="3"/>
  <c r="B407" i="3" s="1"/>
  <c r="B358" i="3"/>
  <c r="B405" i="3" s="1"/>
  <c r="B354" i="3"/>
  <c r="B401" i="3" s="1"/>
  <c r="B352" i="3"/>
  <c r="B399" i="3" s="1"/>
  <c r="B350" i="3"/>
  <c r="B397" i="3" s="1"/>
  <c r="B348" i="3"/>
  <c r="B395" i="3" s="1"/>
  <c r="B346" i="3"/>
  <c r="B393" i="3" s="1"/>
  <c r="B344" i="3"/>
  <c r="B391" i="3" s="1"/>
  <c r="B342" i="3"/>
  <c r="B389" i="3" s="1"/>
  <c r="B361" i="3"/>
  <c r="B408" i="3" s="1"/>
  <c r="B359" i="3"/>
  <c r="B406" i="3" s="1"/>
  <c r="B355" i="3"/>
  <c r="B402" i="3" s="1"/>
  <c r="B353" i="3"/>
  <c r="B400" i="3" s="1"/>
  <c r="B351" i="3"/>
  <c r="B398" i="3" s="1"/>
  <c r="B349" i="3"/>
  <c r="B396" i="3" s="1"/>
  <c r="B347" i="3"/>
  <c r="B394" i="3" s="1"/>
  <c r="B345" i="3"/>
  <c r="B392" i="3" s="1"/>
  <c r="B343" i="3"/>
  <c r="B390" i="3" s="1"/>
  <c r="B378" i="4"/>
  <c r="B104" i="4"/>
  <c r="B382" i="4"/>
  <c r="B108" i="4"/>
  <c r="B386" i="4"/>
  <c r="B112" i="4"/>
  <c r="B390" i="4"/>
  <c r="B116" i="4"/>
  <c r="C393" i="4"/>
  <c r="C119" i="4"/>
  <c r="C431" i="4"/>
  <c r="C447" i="4" s="1"/>
  <c r="C472" i="4" s="1"/>
  <c r="C508" i="4" s="1"/>
  <c r="D650" i="3"/>
  <c r="D694" i="3" s="1"/>
  <c r="C1005" i="3"/>
  <c r="C996" i="3"/>
  <c r="D641" i="3"/>
  <c r="D685" i="3" s="1"/>
  <c r="B602" i="3"/>
  <c r="C647" i="3" s="1"/>
  <c r="C691" i="3" s="1"/>
  <c r="B558" i="3"/>
  <c r="B647" i="3" s="1"/>
  <c r="B691" i="3" s="1"/>
  <c r="B606" i="3"/>
  <c r="C651" i="3" s="1"/>
  <c r="C695" i="3" s="1"/>
  <c r="B562" i="3"/>
  <c r="B651" i="3" s="1"/>
  <c r="B695" i="3" s="1"/>
  <c r="B1010" i="3"/>
  <c r="B463" i="3"/>
  <c r="D365" i="4"/>
  <c r="E32" i="4"/>
  <c r="E79" i="4" s="1"/>
  <c r="E31" i="4"/>
  <c r="E78" i="4" s="1"/>
  <c r="E30" i="4"/>
  <c r="E77" i="4" s="1"/>
  <c r="E29" i="4"/>
  <c r="E76" i="4" s="1"/>
  <c r="E26" i="4"/>
  <c r="E73" i="4" s="1"/>
  <c r="E25" i="4"/>
  <c r="E72" i="4" s="1"/>
  <c r="E24" i="4"/>
  <c r="E71" i="4" s="1"/>
  <c r="E23" i="4"/>
  <c r="E70" i="4" s="1"/>
  <c r="E22" i="4"/>
  <c r="E69" i="4" s="1"/>
  <c r="E21" i="4"/>
  <c r="E68" i="4" s="1"/>
  <c r="E20" i="4"/>
  <c r="E67" i="4" s="1"/>
  <c r="E19" i="4"/>
  <c r="E66" i="4" s="1"/>
  <c r="E18" i="4"/>
  <c r="E65" i="4" s="1"/>
  <c r="E17" i="4"/>
  <c r="E64" i="4" s="1"/>
  <c r="E16" i="4"/>
  <c r="E63" i="4" s="1"/>
  <c r="E15" i="4"/>
  <c r="E62" i="4" s="1"/>
  <c r="E14" i="4"/>
  <c r="E61" i="4" s="1"/>
  <c r="E13" i="4"/>
  <c r="E60" i="4" s="1"/>
  <c r="E309" i="3"/>
  <c r="E392" i="4"/>
  <c r="E118" i="4"/>
  <c r="B377" i="4"/>
  <c r="B420" i="4" s="1"/>
  <c r="B431" i="4" s="1"/>
  <c r="B447" i="4" s="1"/>
  <c r="B472" i="4" s="1"/>
  <c r="B508" i="4" s="1"/>
  <c r="B103" i="4"/>
  <c r="B393" i="4"/>
  <c r="B119" i="4"/>
  <c r="C408" i="4"/>
  <c r="C134" i="4"/>
  <c r="D159" i="4"/>
  <c r="D148" i="4"/>
  <c r="D171" i="4" s="1"/>
  <c r="C184" i="4" s="1"/>
  <c r="C1008" i="3"/>
  <c r="D653" i="3"/>
  <c r="D697" i="3" s="1"/>
  <c r="D389" i="4"/>
  <c r="D115" i="4"/>
  <c r="D382" i="4"/>
  <c r="D108" i="4"/>
  <c r="D379" i="4"/>
  <c r="D105" i="4"/>
  <c r="D397" i="4"/>
  <c r="D123" i="4"/>
  <c r="D394" i="4"/>
  <c r="D120" i="4"/>
  <c r="E995" i="3"/>
  <c r="F640" i="3"/>
  <c r="F684" i="3" s="1"/>
  <c r="B601" i="3"/>
  <c r="C646" i="3" s="1"/>
  <c r="C690" i="3" s="1"/>
  <c r="B557" i="3"/>
  <c r="B646" i="3" s="1"/>
  <c r="B690" i="3" s="1"/>
  <c r="E431" i="4"/>
  <c r="E447" i="4" s="1"/>
  <c r="E472" i="4" s="1"/>
  <c r="B484" i="4" s="1"/>
  <c r="E496" i="4" s="1"/>
  <c r="H508" i="4" s="1"/>
  <c r="B383" i="4"/>
  <c r="B109" i="4"/>
  <c r="B391" i="4"/>
  <c r="B117" i="4"/>
  <c r="B536" i="3"/>
  <c r="B625" i="3" s="1"/>
  <c r="B669" i="3" s="1"/>
  <c r="B712" i="3" s="1"/>
  <c r="B723" i="3" s="1"/>
  <c r="B932" i="3" s="1"/>
  <c r="B957" i="3" s="1"/>
  <c r="B969" i="3" s="1"/>
  <c r="B580" i="3"/>
  <c r="C625" i="3" s="1"/>
  <c r="C669" i="3" s="1"/>
  <c r="C712" i="3" s="1"/>
  <c r="B568" i="3"/>
  <c r="B657" i="3" s="1"/>
  <c r="B701" i="3" s="1"/>
  <c r="B612" i="3"/>
  <c r="C657" i="3" s="1"/>
  <c r="C701" i="3" s="1"/>
  <c r="E996" i="3"/>
  <c r="F641" i="3"/>
  <c r="F685" i="3" s="1"/>
  <c r="B496" i="4"/>
  <c r="E508" i="4" s="1"/>
  <c r="C400" i="4"/>
  <c r="C126" i="4"/>
  <c r="D431" i="4"/>
  <c r="D447" i="4" s="1"/>
  <c r="D472" i="4" s="1"/>
  <c r="D508" i="4" s="1"/>
  <c r="C32" i="4"/>
  <c r="C79" i="4" s="1"/>
  <c r="C31" i="4"/>
  <c r="C78" i="4" s="1"/>
  <c r="C30" i="4"/>
  <c r="C77" i="4" s="1"/>
  <c r="C29" i="4"/>
  <c r="C76" i="4" s="1"/>
  <c r="C26" i="4"/>
  <c r="C73" i="4" s="1"/>
  <c r="C25" i="4"/>
  <c r="C72" i="4" s="1"/>
  <c r="C24" i="4"/>
  <c r="C71" i="4" s="1"/>
  <c r="C23" i="4"/>
  <c r="C70" i="4" s="1"/>
  <c r="C22" i="4"/>
  <c r="C69" i="4" s="1"/>
  <c r="C21" i="4"/>
  <c r="C68" i="4" s="1"/>
  <c r="C20" i="4"/>
  <c r="C67" i="4" s="1"/>
  <c r="C19" i="4"/>
  <c r="C66" i="4" s="1"/>
  <c r="C18" i="4"/>
  <c r="C65" i="4" s="1"/>
  <c r="C17" i="4"/>
  <c r="C64" i="4" s="1"/>
  <c r="C16" i="4"/>
  <c r="C63" i="4" s="1"/>
  <c r="C15" i="4"/>
  <c r="C62" i="4" s="1"/>
  <c r="C14" i="4"/>
  <c r="C61" i="4" s="1"/>
  <c r="C13" i="4"/>
  <c r="C60" i="4" s="1"/>
  <c r="C309" i="3"/>
  <c r="D395" i="4"/>
  <c r="D121" i="4"/>
  <c r="D386" i="4"/>
  <c r="D112" i="4"/>
  <c r="D383" i="4"/>
  <c r="D109" i="4"/>
  <c r="D106" i="4"/>
  <c r="D380" i="4"/>
  <c r="B392" i="4"/>
  <c r="B118" i="4"/>
  <c r="B404" i="4"/>
  <c r="B130" i="4"/>
  <c r="B408" i="4"/>
  <c r="B134" i="4"/>
  <c r="C391" i="4" l="1"/>
  <c r="C117" i="4"/>
  <c r="C360" i="3"/>
  <c r="C407" i="3" s="1"/>
  <c r="C358" i="3"/>
  <c r="C405" i="3" s="1"/>
  <c r="C354" i="3"/>
  <c r="C401" i="3" s="1"/>
  <c r="C352" i="3"/>
  <c r="C399" i="3" s="1"/>
  <c r="C350" i="3"/>
  <c r="C397" i="3" s="1"/>
  <c r="C348" i="3"/>
  <c r="C395" i="3" s="1"/>
  <c r="C346" i="3"/>
  <c r="C393" i="3" s="1"/>
  <c r="C344" i="3"/>
  <c r="C391" i="3" s="1"/>
  <c r="C342" i="3"/>
  <c r="C389" i="3" s="1"/>
  <c r="C361" i="3"/>
  <c r="C408" i="3" s="1"/>
  <c r="C359" i="3"/>
  <c r="C406" i="3" s="1"/>
  <c r="C355" i="3"/>
  <c r="C402" i="3" s="1"/>
  <c r="C353" i="3"/>
  <c r="C400" i="3" s="1"/>
  <c r="C351" i="3"/>
  <c r="C398" i="3" s="1"/>
  <c r="C349" i="3"/>
  <c r="C396" i="3" s="1"/>
  <c r="C347" i="3"/>
  <c r="C394" i="3" s="1"/>
  <c r="C345" i="3"/>
  <c r="C392" i="3" s="1"/>
  <c r="C343" i="3"/>
  <c r="C390" i="3" s="1"/>
  <c r="C378" i="4"/>
  <c r="C104" i="4"/>
  <c r="C382" i="4"/>
  <c r="C108" i="4"/>
  <c r="C386" i="4"/>
  <c r="C112" i="4"/>
  <c r="C390" i="4"/>
  <c r="C116" i="4"/>
  <c r="C396" i="4"/>
  <c r="C122" i="4"/>
  <c r="B597" i="4"/>
  <c r="B593" i="4"/>
  <c r="B589" i="4"/>
  <c r="B585" i="4"/>
  <c r="B581" i="4"/>
  <c r="B539" i="4"/>
  <c r="B531" i="4"/>
  <c r="B523" i="4"/>
  <c r="B595" i="4"/>
  <c r="B591" i="4"/>
  <c r="B587" i="4"/>
  <c r="B583" i="4"/>
  <c r="B579" i="4"/>
  <c r="B537" i="4"/>
  <c r="B529" i="4"/>
  <c r="B521" i="4"/>
  <c r="B598" i="4"/>
  <c r="B594" i="4"/>
  <c r="B590" i="4"/>
  <c r="B586" i="4"/>
  <c r="B582" i="4"/>
  <c r="B540" i="4"/>
  <c r="B532" i="4"/>
  <c r="B524" i="4"/>
  <c r="B584" i="4"/>
  <c r="B530" i="4"/>
  <c r="B596" i="4"/>
  <c r="B580" i="4"/>
  <c r="B592" i="4"/>
  <c r="B538" i="4"/>
  <c r="B627" i="4" s="1"/>
  <c r="C26" i="5" s="1"/>
  <c r="B522" i="4"/>
  <c r="B611" i="4" s="1"/>
  <c r="C30" i="5" s="1"/>
  <c r="B588" i="4"/>
  <c r="E378" i="4"/>
  <c r="E104" i="4"/>
  <c r="E382" i="4"/>
  <c r="E108" i="4"/>
  <c r="E386" i="4"/>
  <c r="E112" i="4"/>
  <c r="E390" i="4"/>
  <c r="E116" i="4"/>
  <c r="E396" i="4"/>
  <c r="E122" i="4"/>
  <c r="B982" i="3"/>
  <c r="B435" i="3"/>
  <c r="B990" i="3"/>
  <c r="B443" i="3"/>
  <c r="B1000" i="3"/>
  <c r="B453" i="3"/>
  <c r="B987" i="3"/>
  <c r="B440" i="3"/>
  <c r="B997" i="3"/>
  <c r="B450" i="3"/>
  <c r="E171" i="4"/>
  <c r="D981" i="3"/>
  <c r="E626" i="3"/>
  <c r="E670" i="3" s="1"/>
  <c r="D985" i="3"/>
  <c r="E630" i="3"/>
  <c r="E674" i="3" s="1"/>
  <c r="D989" i="3"/>
  <c r="E634" i="3"/>
  <c r="E678" i="3" s="1"/>
  <c r="D993" i="3"/>
  <c r="E638" i="3"/>
  <c r="E682" i="3" s="1"/>
  <c r="D999" i="3"/>
  <c r="E644" i="3"/>
  <c r="E688" i="3" s="1"/>
  <c r="E1036" i="3"/>
  <c r="E1025" i="3"/>
  <c r="E1048" i="3" s="1"/>
  <c r="C496" i="4"/>
  <c r="F508" i="4" s="1"/>
  <c r="C379" i="4"/>
  <c r="C105" i="4"/>
  <c r="E379" i="4"/>
  <c r="E105" i="4"/>
  <c r="E383" i="4"/>
  <c r="E109" i="4"/>
  <c r="E387" i="4"/>
  <c r="E113" i="4"/>
  <c r="E391" i="4"/>
  <c r="E117" i="4"/>
  <c r="E397" i="4"/>
  <c r="E123" i="4"/>
  <c r="B984" i="3"/>
  <c r="B437" i="3"/>
  <c r="B992" i="3"/>
  <c r="B445" i="3"/>
  <c r="B981" i="3"/>
  <c r="B434" i="3"/>
  <c r="B989" i="3"/>
  <c r="B442" i="3"/>
  <c r="B999" i="3"/>
  <c r="B452" i="3"/>
  <c r="D982" i="3"/>
  <c r="E627" i="3"/>
  <c r="E671" i="3" s="1"/>
  <c r="D986" i="3"/>
  <c r="E631" i="3"/>
  <c r="E675" i="3" s="1"/>
  <c r="D990" i="3"/>
  <c r="E635" i="3"/>
  <c r="E679" i="3" s="1"/>
  <c r="D994" i="3"/>
  <c r="E639" i="3"/>
  <c r="E683" i="3" s="1"/>
  <c r="D1000" i="3"/>
  <c r="E645" i="3"/>
  <c r="E689" i="3" s="1"/>
  <c r="E723" i="3"/>
  <c r="E932" i="3" s="1"/>
  <c r="E957" i="3" s="1"/>
  <c r="E969" i="3" s="1"/>
  <c r="D723" i="3"/>
  <c r="D932" i="3" s="1"/>
  <c r="D957" i="3" s="1"/>
  <c r="D969" i="3" s="1"/>
  <c r="C383" i="4"/>
  <c r="C109" i="4"/>
  <c r="C397" i="4"/>
  <c r="C123" i="4"/>
  <c r="C380" i="4"/>
  <c r="C106" i="4"/>
  <c r="C384" i="4"/>
  <c r="C110" i="4"/>
  <c r="C388" i="4"/>
  <c r="C114" i="4"/>
  <c r="C394" i="4"/>
  <c r="C120" i="4"/>
  <c r="C723" i="3"/>
  <c r="C932" i="3" s="1"/>
  <c r="C957" i="3" s="1"/>
  <c r="C969" i="3" s="1"/>
  <c r="C17" i="5" s="1"/>
  <c r="E380" i="4"/>
  <c r="E106" i="4"/>
  <c r="E384" i="4"/>
  <c r="E110" i="4"/>
  <c r="E388" i="4"/>
  <c r="E114" i="4"/>
  <c r="E394" i="4"/>
  <c r="E120" i="4"/>
  <c r="D496" i="4"/>
  <c r="G508" i="4" s="1"/>
  <c r="B986" i="3"/>
  <c r="B439" i="3"/>
  <c r="B994" i="3"/>
  <c r="B447" i="3"/>
  <c r="B983" i="3"/>
  <c r="B436" i="3"/>
  <c r="B991" i="3"/>
  <c r="B444" i="3"/>
  <c r="D1048" i="3"/>
  <c r="C1060" i="3" s="1"/>
  <c r="D983" i="3"/>
  <c r="E628" i="3"/>
  <c r="E672" i="3" s="1"/>
  <c r="D987" i="3"/>
  <c r="E632" i="3"/>
  <c r="E676" i="3" s="1"/>
  <c r="D991" i="3"/>
  <c r="E636" i="3"/>
  <c r="E680" i="3" s="1"/>
  <c r="D997" i="3"/>
  <c r="E642" i="3"/>
  <c r="E686" i="3" s="1"/>
  <c r="B564" i="3"/>
  <c r="B653" i="3" s="1"/>
  <c r="B697" i="3" s="1"/>
  <c r="B608" i="3"/>
  <c r="C653" i="3" s="1"/>
  <c r="C697" i="3" s="1"/>
  <c r="B1048" i="3"/>
  <c r="B1060" i="3" s="1"/>
  <c r="C387" i="4"/>
  <c r="C113" i="4"/>
  <c r="C381" i="4"/>
  <c r="C107" i="4"/>
  <c r="C385" i="4"/>
  <c r="C111" i="4"/>
  <c r="C389" i="4"/>
  <c r="C115" i="4"/>
  <c r="C395" i="4"/>
  <c r="C121" i="4"/>
  <c r="D17" i="5"/>
  <c r="B159" i="4"/>
  <c r="B148" i="4"/>
  <c r="E361" i="3"/>
  <c r="E408" i="3" s="1"/>
  <c r="E360" i="3"/>
  <c r="E407" i="3" s="1"/>
  <c r="E359" i="3"/>
  <c r="E406" i="3" s="1"/>
  <c r="E358" i="3"/>
  <c r="E405" i="3" s="1"/>
  <c r="E355" i="3"/>
  <c r="E402" i="3" s="1"/>
  <c r="E354" i="3"/>
  <c r="E401" i="3" s="1"/>
  <c r="E353" i="3"/>
  <c r="E400" i="3" s="1"/>
  <c r="E352" i="3"/>
  <c r="E399" i="3" s="1"/>
  <c r="E351" i="3"/>
  <c r="E398" i="3" s="1"/>
  <c r="E350" i="3"/>
  <c r="E397" i="3" s="1"/>
  <c r="E349" i="3"/>
  <c r="E396" i="3" s="1"/>
  <c r="E348" i="3"/>
  <c r="E395" i="3" s="1"/>
  <c r="E347" i="3"/>
  <c r="E394" i="3" s="1"/>
  <c r="E346" i="3"/>
  <c r="E393" i="3" s="1"/>
  <c r="E345" i="3"/>
  <c r="E392" i="3" s="1"/>
  <c r="E344" i="3"/>
  <c r="E391" i="3" s="1"/>
  <c r="E343" i="3"/>
  <c r="E390" i="3" s="1"/>
  <c r="E342" i="3"/>
  <c r="E389" i="3" s="1"/>
  <c r="E381" i="4"/>
  <c r="E107" i="4"/>
  <c r="E385" i="4"/>
  <c r="E111" i="4"/>
  <c r="E389" i="4"/>
  <c r="E115" i="4"/>
  <c r="E395" i="4"/>
  <c r="E121" i="4"/>
  <c r="B610" i="3"/>
  <c r="C655" i="3" s="1"/>
  <c r="C699" i="3" s="1"/>
  <c r="B566" i="3"/>
  <c r="B655" i="3" s="1"/>
  <c r="B699" i="3" s="1"/>
  <c r="B988" i="3"/>
  <c r="B441" i="3"/>
  <c r="B998" i="3"/>
  <c r="B451" i="3"/>
  <c r="B985" i="3"/>
  <c r="B438" i="3"/>
  <c r="B993" i="3"/>
  <c r="B446" i="3"/>
  <c r="D984" i="3"/>
  <c r="E629" i="3"/>
  <c r="E673" i="3" s="1"/>
  <c r="D988" i="3"/>
  <c r="E633" i="3"/>
  <c r="E677" i="3" s="1"/>
  <c r="D992" i="3"/>
  <c r="E637" i="3"/>
  <c r="E681" i="3" s="1"/>
  <c r="D998" i="3"/>
  <c r="E643" i="3"/>
  <c r="E687" i="3" s="1"/>
  <c r="F723" i="3"/>
  <c r="F932" i="3" s="1"/>
  <c r="F957" i="3" s="1"/>
  <c r="E982" i="3" l="1"/>
  <c r="F627" i="3"/>
  <c r="F671" i="3" s="1"/>
  <c r="E994" i="3"/>
  <c r="F639" i="3"/>
  <c r="F683" i="3" s="1"/>
  <c r="E984" i="3"/>
  <c r="F629" i="3"/>
  <c r="F673" i="3" s="1"/>
  <c r="E992" i="3"/>
  <c r="F637" i="3"/>
  <c r="F681" i="3" s="1"/>
  <c r="B585" i="3"/>
  <c r="C630" i="3" s="1"/>
  <c r="C674" i="3" s="1"/>
  <c r="B541" i="3"/>
  <c r="B630" i="3" s="1"/>
  <c r="B674" i="3" s="1"/>
  <c r="B544" i="3"/>
  <c r="B633" i="3" s="1"/>
  <c r="B677" i="3" s="1"/>
  <c r="B588" i="3"/>
  <c r="C633" i="3" s="1"/>
  <c r="C677" i="3" s="1"/>
  <c r="E981" i="3"/>
  <c r="F626" i="3"/>
  <c r="F670" i="3" s="1"/>
  <c r="E985" i="3"/>
  <c r="F630" i="3"/>
  <c r="F674" i="3" s="1"/>
  <c r="E989" i="3"/>
  <c r="F634" i="3"/>
  <c r="F678" i="3" s="1"/>
  <c r="E993" i="3"/>
  <c r="F638" i="3"/>
  <c r="F682" i="3" s="1"/>
  <c r="E999" i="3"/>
  <c r="F644" i="3"/>
  <c r="F688" i="3" s="1"/>
  <c r="B591" i="3"/>
  <c r="C636" i="3" s="1"/>
  <c r="C680" i="3" s="1"/>
  <c r="B547" i="3"/>
  <c r="B636" i="3" s="1"/>
  <c r="B680" i="3" s="1"/>
  <c r="B594" i="3"/>
  <c r="C639" i="3" s="1"/>
  <c r="C683" i="3" s="1"/>
  <c r="B550" i="3"/>
  <c r="B639" i="3" s="1"/>
  <c r="B683" i="3" s="1"/>
  <c r="B589" i="3"/>
  <c r="C634" i="3" s="1"/>
  <c r="C678" i="3" s="1"/>
  <c r="B545" i="3"/>
  <c r="B634" i="3" s="1"/>
  <c r="B678" i="3" s="1"/>
  <c r="B548" i="3"/>
  <c r="B637" i="3" s="1"/>
  <c r="B681" i="3" s="1"/>
  <c r="B592" i="3"/>
  <c r="C637" i="3" s="1"/>
  <c r="C681" i="3" s="1"/>
  <c r="B587" i="3"/>
  <c r="C632" i="3" s="1"/>
  <c r="C676" i="3" s="1"/>
  <c r="B543" i="3"/>
  <c r="B632" i="3" s="1"/>
  <c r="B676" i="3" s="1"/>
  <c r="B590" i="3"/>
  <c r="C635" i="3" s="1"/>
  <c r="C679" i="3" s="1"/>
  <c r="B546" i="3"/>
  <c r="B635" i="3" s="1"/>
  <c r="B679" i="3" s="1"/>
  <c r="B613" i="4"/>
  <c r="E30" i="5" s="1"/>
  <c r="B629" i="4"/>
  <c r="E26" i="5" s="1"/>
  <c r="B618" i="4"/>
  <c r="B28" i="5" s="1"/>
  <c r="B612" i="4"/>
  <c r="D30" i="5" s="1"/>
  <c r="B628" i="4"/>
  <c r="D26" i="5" s="1"/>
  <c r="C982" i="3"/>
  <c r="D627" i="3"/>
  <c r="D671" i="3" s="1"/>
  <c r="D635" i="3"/>
  <c r="D679" i="3" s="1"/>
  <c r="C990" i="3"/>
  <c r="C1000" i="3"/>
  <c r="D645" i="3"/>
  <c r="D689" i="3" s="1"/>
  <c r="C987" i="3"/>
  <c r="D632" i="3"/>
  <c r="D676" i="3" s="1"/>
  <c r="D642" i="3"/>
  <c r="D686" i="3" s="1"/>
  <c r="C997" i="3"/>
  <c r="E986" i="3"/>
  <c r="F631" i="3"/>
  <c r="F675" i="3" s="1"/>
  <c r="E1000" i="3"/>
  <c r="F645" i="3"/>
  <c r="F689" i="3" s="1"/>
  <c r="E184" i="4"/>
  <c r="D184" i="4"/>
  <c r="C984" i="3"/>
  <c r="D629" i="3"/>
  <c r="D673" i="3" s="1"/>
  <c r="C992" i="3"/>
  <c r="D637" i="3"/>
  <c r="D681" i="3" s="1"/>
  <c r="C981" i="3"/>
  <c r="D626" i="3"/>
  <c r="D670" i="3" s="1"/>
  <c r="D634" i="3"/>
  <c r="D678" i="3" s="1"/>
  <c r="C989" i="3"/>
  <c r="C999" i="3"/>
  <c r="D644" i="3"/>
  <c r="D688" i="3" s="1"/>
  <c r="B593" i="3"/>
  <c r="C638" i="3" s="1"/>
  <c r="C682" i="3" s="1"/>
  <c r="B549" i="3"/>
  <c r="B638" i="3" s="1"/>
  <c r="B682" i="3" s="1"/>
  <c r="B598" i="3"/>
  <c r="C643" i="3" s="1"/>
  <c r="C687" i="3" s="1"/>
  <c r="B554" i="3"/>
  <c r="B643" i="3" s="1"/>
  <c r="B687" i="3" s="1"/>
  <c r="E983" i="3"/>
  <c r="F628" i="3"/>
  <c r="F672" i="3" s="1"/>
  <c r="E987" i="3"/>
  <c r="F632" i="3"/>
  <c r="F676" i="3" s="1"/>
  <c r="E991" i="3"/>
  <c r="F636" i="3"/>
  <c r="F680" i="3" s="1"/>
  <c r="E997" i="3"/>
  <c r="F642" i="3"/>
  <c r="F686" i="3" s="1"/>
  <c r="B171" i="4"/>
  <c r="B184" i="4" s="1"/>
  <c r="B583" i="3"/>
  <c r="C628" i="3" s="1"/>
  <c r="C672" i="3" s="1"/>
  <c r="B539" i="3"/>
  <c r="B628" i="3" s="1"/>
  <c r="B672" i="3" s="1"/>
  <c r="B586" i="3"/>
  <c r="C631" i="3" s="1"/>
  <c r="C675" i="3" s="1"/>
  <c r="B542" i="3"/>
  <c r="B631" i="3" s="1"/>
  <c r="B675" i="3" s="1"/>
  <c r="E17" i="5"/>
  <c r="B599" i="3"/>
  <c r="C644" i="3" s="1"/>
  <c r="C688" i="3" s="1"/>
  <c r="B555" i="3"/>
  <c r="B644" i="3" s="1"/>
  <c r="B688" i="3" s="1"/>
  <c r="B581" i="3"/>
  <c r="C626" i="3" s="1"/>
  <c r="C670" i="3" s="1"/>
  <c r="B537" i="3"/>
  <c r="B626" i="3" s="1"/>
  <c r="B670" i="3" s="1"/>
  <c r="B540" i="3"/>
  <c r="B629" i="3" s="1"/>
  <c r="B673" i="3" s="1"/>
  <c r="B584" i="3"/>
  <c r="C629" i="3" s="1"/>
  <c r="C673" i="3" s="1"/>
  <c r="B597" i="3"/>
  <c r="C642" i="3" s="1"/>
  <c r="C686" i="3" s="1"/>
  <c r="B553" i="3"/>
  <c r="B642" i="3" s="1"/>
  <c r="B686" i="3" s="1"/>
  <c r="B556" i="3"/>
  <c r="B645" i="3" s="1"/>
  <c r="B689" i="3" s="1"/>
  <c r="B600" i="3"/>
  <c r="C645" i="3" s="1"/>
  <c r="C689" i="3" s="1"/>
  <c r="B582" i="3"/>
  <c r="C627" i="3" s="1"/>
  <c r="C671" i="3" s="1"/>
  <c r="B538" i="3"/>
  <c r="B627" i="3" s="1"/>
  <c r="B671" i="3" s="1"/>
  <c r="B619" i="4"/>
  <c r="C28" i="5" s="1"/>
  <c r="B621" i="4"/>
  <c r="E28" i="5" s="1"/>
  <c r="B610" i="4"/>
  <c r="B30" i="5" s="1"/>
  <c r="B626" i="4"/>
  <c r="B26" i="5" s="1"/>
  <c r="B620" i="4"/>
  <c r="D28" i="5" s="1"/>
  <c r="D631" i="3"/>
  <c r="D675" i="3" s="1"/>
  <c r="C986" i="3"/>
  <c r="D639" i="3"/>
  <c r="D683" i="3" s="1"/>
  <c r="C994" i="3"/>
  <c r="C983" i="3"/>
  <c r="D628" i="3"/>
  <c r="D672" i="3" s="1"/>
  <c r="C991" i="3"/>
  <c r="D636" i="3"/>
  <c r="D680" i="3" s="1"/>
  <c r="E990" i="3"/>
  <c r="F635" i="3"/>
  <c r="F679" i="3" s="1"/>
  <c r="E988" i="3"/>
  <c r="F633" i="3"/>
  <c r="F677" i="3" s="1"/>
  <c r="E998" i="3"/>
  <c r="F643" i="3"/>
  <c r="F687" i="3" s="1"/>
  <c r="F17" i="5"/>
  <c r="G17" i="5" s="1"/>
  <c r="C988" i="3"/>
  <c r="D633" i="3"/>
  <c r="D677" i="3" s="1"/>
  <c r="D643" i="3"/>
  <c r="D687" i="3" s="1"/>
  <c r="C998" i="3"/>
  <c r="D630" i="3"/>
  <c r="D674" i="3" s="1"/>
  <c r="C985" i="3"/>
  <c r="D638" i="3"/>
  <c r="D682" i="3" s="1"/>
  <c r="C993" i="3"/>
  <c r="B210" i="4" l="1"/>
  <c r="F230" i="4" s="1"/>
  <c r="B525" i="4" s="1"/>
  <c r="B614" i="4" s="1"/>
  <c r="B29" i="5" s="1"/>
  <c r="B213" i="4"/>
  <c r="F233" i="4" s="1"/>
  <c r="B528" i="4" s="1"/>
  <c r="B617" i="4" s="1"/>
  <c r="E29" i="5" s="1"/>
  <c r="B212" i="4"/>
  <c r="F232" i="4" s="1"/>
  <c r="B527" i="4" s="1"/>
  <c r="B616" i="4" s="1"/>
  <c r="D29" i="5" s="1"/>
  <c r="B211" i="4"/>
  <c r="F231" i="4" s="1"/>
  <c r="B526" i="4" s="1"/>
  <c r="B615" i="4" s="1"/>
  <c r="C29" i="5" s="1"/>
  <c r="F30" i="5"/>
  <c r="B196" i="4"/>
  <c r="H238" i="4" s="1"/>
  <c r="B533" i="4" s="1"/>
  <c r="B622" i="4" s="1"/>
  <c r="B27" i="5" s="1"/>
  <c r="B199" i="4"/>
  <c r="H241" i="4" s="1"/>
  <c r="B536" i="4" s="1"/>
  <c r="B625" i="4" s="1"/>
  <c r="E27" i="5" s="1"/>
  <c r="B198" i="4"/>
  <c r="H240" i="4" s="1"/>
  <c r="B535" i="4" s="1"/>
  <c r="B624" i="4" s="1"/>
  <c r="D27" i="5" s="1"/>
  <c r="B197" i="4"/>
  <c r="H239" i="4" s="1"/>
  <c r="B534" i="4" s="1"/>
  <c r="B623" i="4" s="1"/>
  <c r="C27" i="5" s="1"/>
  <c r="F29" i="5" l="1"/>
  <c r="F28" i="5" s="1"/>
  <c r="F27" i="5" s="1"/>
  <c r="F26" i="5" s="1"/>
</calcChain>
</file>

<file path=xl/sharedStrings.xml><?xml version="1.0" encoding="utf-8"?>
<sst xmlns="http://schemas.openxmlformats.org/spreadsheetml/2006/main" count="2423" uniqueCount="711">
  <si>
    <t>1300.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</si>
  <si>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</si>
  <si>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</si>
  <si>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</si>
  <si>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</si>
  <si>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</si>
  <si>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</si>
  <si>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</si>
  <si>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1301. DNO LV mains usage</t>
  </si>
  <si>
    <t>LV mains usage value provided each year by the Nominated Calculation Agent.</t>
  </si>
  <si>
    <t>DNO LV mains usage</t>
  </si>
  <si>
    <t>Used by:</t>
  </si>
  <si>
    <t>1302. DNO HV mains usage</t>
  </si>
  <si>
    <t>HV mains usage value provided each year by the Nominated Calculation Agent.</t>
  </si>
  <si>
    <t>DNO HV mains usage</t>
  </si>
  <si>
    <t>1310. DPCR4 aggregate allowances (£)</t>
  </si>
  <si>
    <t>In a legacy Method M workbook, these data are on sheet Calc-Allocation, possibly cells C47, C48 and C49.</t>
  </si>
  <si>
    <t>Aggregate return</t>
  </si>
  <si>
    <t>Aggregate depreciation</t>
  </si>
  <si>
    <t>Aggregate operating</t>
  </si>
  <si>
    <t>DPCR4 aggregate allowances (£)</t>
  </si>
  <si>
    <t>1315. Analysis of allowed revenue for 2007/2008 (£/year)</t>
  </si>
  <si>
    <t>In a legacy Method M workbook, these data are on sheet Calc-Allocation, possibly cells F66 and F63.</t>
  </si>
  <si>
    <t>Total revenue</t>
  </si>
  <si>
    <t>Net incentive revenue</t>
  </si>
  <si>
    <t>Analysis of allowed revenue for 2007/2008 (£/year)</t>
  </si>
  <si>
    <t>1321. Units distributed (GWh)</t>
  </si>
  <si>
    <t>These data are taken from the 2007/2008 regulatory reporting pack (table 5.1), cells G34 to G36.</t>
  </si>
  <si>
    <t>Units distributed (GWh)</t>
  </si>
  <si>
    <t>EHV (Includes 132kV)</t>
  </si>
  <si>
    <t>HV</t>
  </si>
  <si>
    <t>LV</t>
  </si>
  <si>
    <t>1322. Losses (GWh)</t>
  </si>
  <si>
    <t>This data item is taken from the 2007/2008 regulatory reporting pack (table 5.1), cell G40.</t>
  </si>
  <si>
    <t>Losses (GWh)</t>
  </si>
  <si>
    <t>1328. DCP 117/DCP 231 additional annual income (£)</t>
  </si>
  <si>
    <t>In a legacy Method M workbook, this item is on sheet Calc-Allocation, possibly cell G70.</t>
  </si>
  <si>
    <t>DCP 117/DCP 231 additional annual income (£)</t>
  </si>
  <si>
    <t>1329. Net new connections and reinforcement costs (£)</t>
  </si>
  <si>
    <t>These data are derived from a combination of the 2007/2008 regulatory reporting pack (table 2.4) and 10-year averages from the FBPQ.</t>
  </si>
  <si>
    <t>In a post-DCP 117 legacy Method M workbook, these data are on sheet Calc-Opex, reading from right to left, possibly starting at cell H7.</t>
  </si>
  <si>
    <t>HV/LV</t>
  </si>
  <si>
    <t>EHV&amp;132</t>
  </si>
  <si>
    <t>Load related new connections &amp; reinforcement (net of contributions)</t>
  </si>
  <si>
    <t>1330. Allocated costs (£/year)</t>
  </si>
  <si>
    <t>These data are taken from the 2007/2008 regulatory reporting pack (tables 2.3 and 2.4).</t>
  </si>
  <si>
    <t>In a legacy Method M workbook, these data are on sheet Calc-Opex, reading from right to left, possibly starting at cell H7.</t>
  </si>
  <si>
    <t>Non-load new &amp; replacement assets (net of contributions)</t>
  </si>
  <si>
    <t>Non-operational capex</t>
  </si>
  <si>
    <t>Faults</t>
  </si>
  <si>
    <t>Inspections, &amp; Maintenance</t>
  </si>
  <si>
    <t>Tree Cutting</t>
  </si>
  <si>
    <t>Network Policy</t>
  </si>
  <si>
    <t>Network Design &amp; Engineering</t>
  </si>
  <si>
    <t>Project Management</t>
  </si>
  <si>
    <t>Engineering Mgt &amp; Clerical Support</t>
  </si>
  <si>
    <t>Control Centre</t>
  </si>
  <si>
    <t>System Mapping - Cartographical</t>
  </si>
  <si>
    <t>Customer Call Centre</t>
  </si>
  <si>
    <t>Stores</t>
  </si>
  <si>
    <t>Vehicles &amp; Transport</t>
  </si>
  <si>
    <t>IT &amp; Telecoms</t>
  </si>
  <si>
    <t>Property Mgt</t>
  </si>
  <si>
    <t>HR &amp; Non-operational Training</t>
  </si>
  <si>
    <t>Health &amp; Safety &amp; Operational Training</t>
  </si>
  <si>
    <t>Finance &amp; Regulation</t>
  </si>
  <si>
    <t>CEO etc</t>
  </si>
  <si>
    <t>Atypical cash costs</t>
  </si>
  <si>
    <t>Pension deficit payments</t>
  </si>
  <si>
    <t>Metering</t>
  </si>
  <si>
    <t>Excluded services &amp; de minimis</t>
  </si>
  <si>
    <t>Relevant distributed generation (less contributions)</t>
  </si>
  <si>
    <t>IFI</t>
  </si>
  <si>
    <t>Disallowed Related Party Margins</t>
  </si>
  <si>
    <t>Statutory Depreciation</t>
  </si>
  <si>
    <t>Network Rates</t>
  </si>
  <si>
    <t>Transmission Exit Charges</t>
  </si>
  <si>
    <t>Pension deficit repair payments by related parties (note 2)</t>
  </si>
  <si>
    <t>Non activity costs and reconciling amounts (note 3)</t>
  </si>
  <si>
    <t>1331. Assets in CDCM model (£)</t>
  </si>
  <si>
    <t>These data are taken from the CDCM tariff model (Otex sheet).</t>
  </si>
  <si>
    <t>They are also used as input data in the EDCM tariff model.</t>
  </si>
  <si>
    <t>GSP</t>
  </si>
  <si>
    <t>132kV circuits</t>
  </si>
  <si>
    <t>132kV/EHV</t>
  </si>
  <si>
    <t>EHV circuits</t>
  </si>
  <si>
    <t>EHV/HV</t>
  </si>
  <si>
    <t>132kV/HV</t>
  </si>
  <si>
    <t>HV circuits</t>
  </si>
  <si>
    <t>LV circuits</t>
  </si>
  <si>
    <t>LV customer</t>
  </si>
  <si>
    <t>HV customer</t>
  </si>
  <si>
    <t>Assets in CDCM model (£)</t>
  </si>
  <si>
    <t>1332. All notional assets in EDCM (£)</t>
  </si>
  <si>
    <t>These data are taken from the EDCM tariff model.</t>
  </si>
  <si>
    <t>All notional assets in EDCM (£)</t>
  </si>
  <si>
    <t>1335. Total costs (£/year)</t>
  </si>
  <si>
    <t>These data are taken from the 2007/2008 regulatory reporting pack (table 1.3).</t>
  </si>
  <si>
    <t>In a legacy Method M workbook, these data are on sheet Calc-Opex, starting at cell D7.</t>
  </si>
  <si>
    <t>Total costs (£/year)</t>
  </si>
  <si>
    <t>1355. MEAV data</t>
  </si>
  <si>
    <t>In a legacy Method M workbook, these data are on sheet Data-MEAV.</t>
  </si>
  <si>
    <t>Asset quantity</t>
  </si>
  <si>
    <t>Unit MEAV (£)</t>
  </si>
  <si>
    <t>LV main overhead line km</t>
  </si>
  <si>
    <t>LV service overhead</t>
  </si>
  <si>
    <t>LV overhead support</t>
  </si>
  <si>
    <t>LV main underground consac km</t>
  </si>
  <si>
    <t>LV main underground plastic km</t>
  </si>
  <si>
    <t>LV main underground paper km</t>
  </si>
  <si>
    <t>LV service underground</t>
  </si>
  <si>
    <t>LV pillar indoors</t>
  </si>
  <si>
    <t>LV pillar outdoors</t>
  </si>
  <si>
    <t>LV board wall-mounted</t>
  </si>
  <si>
    <t>LV board underground</t>
  </si>
  <si>
    <t>LV fuse pole-mounted</t>
  </si>
  <si>
    <t>LV fuse tower-mounted</t>
  </si>
  <si>
    <t>6.6/11kV overhead open km</t>
  </si>
  <si>
    <t>6.6/11kV overhead covered km</t>
  </si>
  <si>
    <t>20kV overhead open pm</t>
  </si>
  <si>
    <t>20kV overhead covered km</t>
  </si>
  <si>
    <t>6.6/11kV overhead support</t>
  </si>
  <si>
    <t>20kV overhead support</t>
  </si>
  <si>
    <t>6.6/11kV underground km</t>
  </si>
  <si>
    <t>20kV underground km</t>
  </si>
  <si>
    <t>HV submarine km</t>
  </si>
  <si>
    <t>6.6/11kV breaker pole-mounted</t>
  </si>
  <si>
    <t>6.6/11kV breaker ground-mounted</t>
  </si>
  <si>
    <t>6.6/11kV switch pole-mounted</t>
  </si>
  <si>
    <t>6.6/11kV switch ground-mounted</t>
  </si>
  <si>
    <t>6.6/11kV ring main unit</t>
  </si>
  <si>
    <t>6.6/11kV other switchgear pole-mounted</t>
  </si>
  <si>
    <t>6.6/11kV other switchgear ground-mounted</t>
  </si>
  <si>
    <t>20kV breaker pole-mounted</t>
  </si>
  <si>
    <t>20kV breaker ground-mounted</t>
  </si>
  <si>
    <t>20kV switch pole-mounted</t>
  </si>
  <si>
    <t>20kV switch ground-mounted</t>
  </si>
  <si>
    <t>20kV ring main unit</t>
  </si>
  <si>
    <t>20kV other switchgear pole-mounted</t>
  </si>
  <si>
    <t>20kV other switchgear ground-mounted</t>
  </si>
  <si>
    <t>6.6/11kV transformer pole-mounted</t>
  </si>
  <si>
    <t>6.6/11kV transformer ground-mounted</t>
  </si>
  <si>
    <t>20kV transformer pole-mounted</t>
  </si>
  <si>
    <t>20kV transformer ground-mounted</t>
  </si>
  <si>
    <t>33kV overhead pole line km</t>
  </si>
  <si>
    <t>33kV overhead tower line km</t>
  </si>
  <si>
    <t>66kV overhead pole line km</t>
  </si>
  <si>
    <t>66kV overhead tower line km</t>
  </si>
  <si>
    <t>33kV pole</t>
  </si>
  <si>
    <t>33kV tower</t>
  </si>
  <si>
    <t>66kV pole</t>
  </si>
  <si>
    <t>66kV tower</t>
  </si>
  <si>
    <t>33kV underground non-pressurised km</t>
  </si>
  <si>
    <t>33kV underground oil km</t>
  </si>
  <si>
    <t>33kV underground gas km</t>
  </si>
  <si>
    <t>66kV underground non-pressurised km</t>
  </si>
  <si>
    <t>66kV underground oil km</t>
  </si>
  <si>
    <t>66kV underground gas km</t>
  </si>
  <si>
    <t>EHV submarine km</t>
  </si>
  <si>
    <t>33kV breaker indoors</t>
  </si>
  <si>
    <t>33kV breaker outdoors</t>
  </si>
  <si>
    <t>33kV switch ground-mounted</t>
  </si>
  <si>
    <t>33kV switch pole-mounted</t>
  </si>
  <si>
    <t>33kV ring main unit</t>
  </si>
  <si>
    <t>33kV other switchgear</t>
  </si>
  <si>
    <t>66kV breaker</t>
  </si>
  <si>
    <t>66kV other switchgear</t>
  </si>
  <si>
    <t>33kV transformer pole-mounted</t>
  </si>
  <si>
    <t>33kV transformer ground-mounted</t>
  </si>
  <si>
    <t>33kV auxiliary transformer</t>
  </si>
  <si>
    <t>66kV transformer</t>
  </si>
  <si>
    <t>66kV auxiliary transformer</t>
  </si>
  <si>
    <t>132kV overhead pole conductor km</t>
  </si>
  <si>
    <t>132kV overhead tower conductor km</t>
  </si>
  <si>
    <t>132kV pole</t>
  </si>
  <si>
    <t>132kV tower</t>
  </si>
  <si>
    <t>132kV tower fittings</t>
  </si>
  <si>
    <t>132kV underground non-pressurised km</t>
  </si>
  <si>
    <t>132kV underground oil km</t>
  </si>
  <si>
    <t>132kV underground gas km</t>
  </si>
  <si>
    <t>132kV submarine km</t>
  </si>
  <si>
    <t>132kV breaker</t>
  </si>
  <si>
    <t>132kV other switchgear</t>
  </si>
  <si>
    <t>132kV transformer</t>
  </si>
  <si>
    <t>132kV auxiliary transformer</t>
  </si>
  <si>
    <t>132kV/EHV remote terminal unit pole-mounted</t>
  </si>
  <si>
    <t>132kV/EHV remote terminal unit ground-mounted</t>
  </si>
  <si>
    <t>HV remote terminal unit pole-mounted</t>
  </si>
  <si>
    <t>HV remote terminal unit ground-mounted</t>
  </si>
  <si>
    <t>1369. Net capex analysis pre-DCP 118 (£)</t>
  </si>
  <si>
    <t>In a pre-DCP 118 legacy Method M workbook, these data are on sheet Calc-Net capex, possibly cells G6 to G10.</t>
  </si>
  <si>
    <t>Net capex analysis pre-DCP 118 (£)</t>
  </si>
  <si>
    <t>LV/HV</t>
  </si>
  <si>
    <t>EHV</t>
  </si>
  <si>
    <t>132kV</t>
  </si>
  <si>
    <t>1380. Net capex: ratio of LV services to LV total</t>
  </si>
  <si>
    <t>This figure can be calculated from FBPQ NL1 data, possibly as SUM('FBPQ NL1'!D10:M13)/SUM('FBPQ NL1'!D10:M16).</t>
  </si>
  <si>
    <t>LV services</t>
  </si>
  <si>
    <t>This sheet contains the input data.</t>
  </si>
  <si>
    <t>1401. Allocated costs after DCP 117 adjustments</t>
  </si>
  <si>
    <t>Data sources:</t>
  </si>
  <si>
    <t>x1 = 1329. Net new connections and reinforcement costs (£)</t>
  </si>
  <si>
    <t>x2 = 1330. Allocated costs (£/year)</t>
  </si>
  <si>
    <t>Combine tables = x1 or x2</t>
  </si>
  <si>
    <t>→ 1401. Allocated costs after DCP 117 adjustments</t>
  </si>
  <si>
    <t>1402. Expenditure data</t>
  </si>
  <si>
    <t>x1 = 1335. Total costs (£/year)</t>
  </si>
  <si>
    <t>x2 = 1401. Allocated costs after DCP 117 adjustments</t>
  </si>
  <si>
    <t>Kind:</t>
  </si>
  <si>
    <t>Copy cells</t>
  </si>
  <si>
    <t>Cell summation</t>
  </si>
  <si>
    <t>Formula:</t>
  </si>
  <si>
    <t>= x1</t>
  </si>
  <si>
    <t>=SUM(x2)</t>
  </si>
  <si>
    <t>Amounts already allocated</t>
  </si>
  <si>
    <t>→ 1402. Expenditure data</t>
  </si>
  <si>
    <t>1403. Allocation rules</t>
  </si>
  <si>
    <t>Allocation key</t>
  </si>
  <si>
    <t>Percentage capitalised</t>
  </si>
  <si>
    <t>Direct cost indicator</t>
  </si>
  <si>
    <t>Do not allocate</t>
  </si>
  <si>
    <t>MEAV</t>
  </si>
  <si>
    <t>Deduct from revenue</t>
  </si>
  <si>
    <t>1404. MEAV calculations</t>
  </si>
  <si>
    <t>x1 = 1355. Asset quantity (in MEAV data)</t>
  </si>
  <si>
    <t>x2 = 1355. Unit MEAV (£) (in MEAV data)</t>
  </si>
  <si>
    <t>Calculation</t>
  </si>
  <si>
    <t>Fixed data</t>
  </si>
  <si>
    <t>=x1*x2</t>
  </si>
  <si>
    <t/>
  </si>
  <si>
    <t>MEAV (£)</t>
  </si>
  <si>
    <t>MEAV mapping</t>
  </si>
  <si>
    <t>MEAV mapping: LV services</t>
  </si>
  <si>
    <t>MEAV mapping: LV total</t>
  </si>
  <si>
    <t>→ 1404. MEAV calculations</t>
  </si>
  <si>
    <t>1405. MEAV by network level (£)</t>
  </si>
  <si>
    <t>x1 = 1404. MEAV mapping (in MEAV calculations)</t>
  </si>
  <si>
    <t>x2 = 1404. MEAV (£) (in MEAV calculations)</t>
  </si>
  <si>
    <t>Sum-product calculation =SUMPRODUCT(x1, x2)</t>
  </si>
  <si>
    <t>MEAV by network level (£)</t>
  </si>
  <si>
    <t>→ 1405. MEAV by network level (£)</t>
  </si>
  <si>
    <t>1406. MEAV percentages</t>
  </si>
  <si>
    <t>x1 = 1405. MEAV by network level (£)</t>
  </si>
  <si>
    <t>Calculation =x1/SUM(x1)</t>
  </si>
  <si>
    <t>MEAV percentages</t>
  </si>
  <si>
    <t>→ 1406. MEAV percentages</t>
  </si>
  <si>
    <t>1407. EHV asset levels</t>
  </si>
  <si>
    <t>EHV asset levels</t>
  </si>
  <si>
    <t>1408. Proportion of EHV notional assets which are in the CDCM</t>
  </si>
  <si>
    <t>x1 = 1332. All notional assets in EDCM (£)</t>
  </si>
  <si>
    <t>x2 = 1407. EHV asset levels</t>
  </si>
  <si>
    <t>x3 = 1331. Assets in CDCM model (£)</t>
  </si>
  <si>
    <t>Calculation =1/(1+x1/SUMPRODUCT(x2,x3))</t>
  </si>
  <si>
    <t>Proportion of EHV notional assets which are in the CDCM</t>
  </si>
  <si>
    <t>→ 1408. Proportion of EHV notional assets which are in the CDCM</t>
  </si>
  <si>
    <t>1409. Proportion to be kept</t>
  </si>
  <si>
    <t>x1 = 1408. Proportion of EHV notional assets which are in the CDCM</t>
  </si>
  <si>
    <t>x2 = Default to 1</t>
  </si>
  <si>
    <t>Proportion to be kept</t>
  </si>
  <si>
    <t>→ 1409. Proportion to be kept</t>
  </si>
  <si>
    <t>1410. MEAV percentages after DCP 118 exclusions</t>
  </si>
  <si>
    <t>x1 = 1406. MEAV percentages</t>
  </si>
  <si>
    <t>x2 = 1409. Proportion to be kept</t>
  </si>
  <si>
    <t>Calculation =x1*x2/SUMPRODUCT(x1,x2)</t>
  </si>
  <si>
    <t>MEAV percentages after DCP 118 exclusions</t>
  </si>
  <si>
    <t>→ 1410. MEAV percentages after DCP 118 exclusions</t>
  </si>
  <si>
    <t>1411. EHV only</t>
  </si>
  <si>
    <t>EHV only</t>
  </si>
  <si>
    <t>1412. LV only</t>
  </si>
  <si>
    <t>LV only</t>
  </si>
  <si>
    <t>1413. All allocation percentages</t>
  </si>
  <si>
    <t>x1 = 1403. Allocation key (in Allocation rules)</t>
  </si>
  <si>
    <t>x2 = 1412. LV only</t>
  </si>
  <si>
    <t>x3 = 1410. MEAV percentages after DCP 118 exclusions</t>
  </si>
  <si>
    <t>x4 = 1411. EHV only</t>
  </si>
  <si>
    <t>Calculation =IF(x1="60%MEAV",0.4*x2+x3,IF(x1="MEAV",x3,IF(x1="EHV only",x4,IF(x1="LV only",x2,0))))</t>
  </si>
  <si>
    <t>→ 1413. All allocation percentages</t>
  </si>
  <si>
    <t>1414. Complete allocation</t>
  </si>
  <si>
    <t>x3 = 1402. Total costs (£/year) (copy) (in Expenditure data)</t>
  </si>
  <si>
    <t>x4 = 1402. Amounts already allocated (in Expenditure data)</t>
  </si>
  <si>
    <t>x5 = 1413. All allocation percentages</t>
  </si>
  <si>
    <t>Calculation =IF(x1="Kill",0,x2+(x3-x4)*x5)</t>
  </si>
  <si>
    <t>→ 1414. Complete allocation</t>
  </si>
  <si>
    <t>1415. Complete allocation: LV total share</t>
  </si>
  <si>
    <t>x1 = 1414. Complete allocation</t>
  </si>
  <si>
    <t>Copy cells = x1</t>
  </si>
  <si>
    <t>→ 1415. Complete allocation: LV total share</t>
  </si>
  <si>
    <t>1416. MEAV: ratio of LV services to LV total</t>
  </si>
  <si>
    <t>x1 = 1404. MEAV mapping: LV services</t>
  </si>
  <si>
    <t>x3 = 1404. MEAV mapping: LV total</t>
  </si>
  <si>
    <t>Calculation =SUMPRODUCT(x1,x2)/SUMPRODUCT(x3,x2)</t>
  </si>
  <si>
    <t>→ 1416. MEAV: ratio of LV services to LV total</t>
  </si>
  <si>
    <t>1417. Allocation of LV to LV services</t>
  </si>
  <si>
    <t>x2 = 1416. MEAV: ratio of LV services to LV total</t>
  </si>
  <si>
    <t>Calculation =IF(x1="60%MEAV",0.4+0.6*x2,IF(x1="MEAV",x2,IF(x1="EHV only",0,IF(x1="LV only",1,0))))</t>
  </si>
  <si>
    <t>Allocation of LV to LV services</t>
  </si>
  <si>
    <t>→ 1417. Allocation of LV to LV services</t>
  </si>
  <si>
    <t>1418. Allocation to LV services</t>
  </si>
  <si>
    <t>x1 = 1415. Complete allocation: LV total share</t>
  </si>
  <si>
    <t>x2 = 1417. Allocation of LV to LV services</t>
  </si>
  <si>
    <t>Calculation =x1*x2</t>
  </si>
  <si>
    <t>→ 1418. Allocation to LV services</t>
  </si>
  <si>
    <t>1419. Allocation to LV mains</t>
  </si>
  <si>
    <t>Calculation =x1*(1-x2)</t>
  </si>
  <si>
    <t>LV mains</t>
  </si>
  <si>
    <t>→ 1419. Allocation to LV mains</t>
  </si>
  <si>
    <t>1420. Complete allocation split between LV mains and services</t>
  </si>
  <si>
    <t>x1 = 1418. Allocation to LV services</t>
  </si>
  <si>
    <t>x2 = 1419. Allocation to LV mains</t>
  </si>
  <si>
    <t>x3 = 1414. Complete allocation</t>
  </si>
  <si>
    <t>Combine tables = x1 or x2 or x3</t>
  </si>
  <si>
    <t>→ 1420. Complete allocation split between LV mains and services</t>
  </si>
  <si>
    <t>1421. Complete allocation, adjusted for regulatory capitalisation</t>
  </si>
  <si>
    <t>x1 = 1420. Complete allocation split between LV mains and services</t>
  </si>
  <si>
    <t>x2 = 1403. Percentage capitalised (in Allocation rules)</t>
  </si>
  <si>
    <t>→ 1421. Complete allocation, adjusted for regulatory capitalisation</t>
  </si>
  <si>
    <t>1422. Total expensed for each level</t>
  </si>
  <si>
    <t>x1 = 1421. Complete allocation, adjusted for regulatory capitalisation</t>
  </si>
  <si>
    <t>Cell summation =SUM(x1)</t>
  </si>
  <si>
    <t>Total expensed for each level</t>
  </si>
  <si>
    <t>→ 1422. Total expensed for each level</t>
  </si>
  <si>
    <t>1423. Expensed proportions</t>
  </si>
  <si>
    <t>x1 = 1422. Total expensed for each level</t>
  </si>
  <si>
    <t>Expensed proportions</t>
  </si>
  <si>
    <t>→ 1423. Expensed proportions</t>
  </si>
  <si>
    <t>1424. Net capex percentages</t>
  </si>
  <si>
    <t>x1 = 1369. Net capex analysis pre-DCP 118 (£)</t>
  </si>
  <si>
    <t>Special calculation =(x1 or x1+x1)/SUM(x1:x1)</t>
  </si>
  <si>
    <t>Net capex percentages</t>
  </si>
  <si>
    <t>→ 1424. Net capex percentages</t>
  </si>
  <si>
    <t>1425. Net capex percentages after DCP 118 exclusions</t>
  </si>
  <si>
    <t>x1 = 1424. Net capex percentages</t>
  </si>
  <si>
    <t>Net capex percentages after DCP 118 exclusions</t>
  </si>
  <si>
    <t>→ 1425. Net capex percentages after DCP 118 exclusions</t>
  </si>
  <si>
    <t>1426. Net capex: LV total share</t>
  </si>
  <si>
    <t>x1 = 1425. Net capex percentages after DCP 118 exclusions</t>
  </si>
  <si>
    <t>Net capex: LV total share</t>
  </si>
  <si>
    <t>→ 1426. Net capex: LV total share</t>
  </si>
  <si>
    <t>1427. Allocation to LV services</t>
  </si>
  <si>
    <t>x1 = 1426. Net capex: LV total share</t>
  </si>
  <si>
    <t>x2 = 1380. Net capex: ratio of LV services to LV total</t>
  </si>
  <si>
    <t>Allocation to LV services</t>
  </si>
  <si>
    <t>→ 1427. Allocation to LV services</t>
  </si>
  <si>
    <t>1428. Allocation to LV mains</t>
  </si>
  <si>
    <t>Allocation to LV mains</t>
  </si>
  <si>
    <t>→ 1428. Allocation to LV mains</t>
  </si>
  <si>
    <t>1429. Net capex allocation split between LV mains and services</t>
  </si>
  <si>
    <t>x1 = 1427. Allocation to LV services</t>
  </si>
  <si>
    <t>x2 = 1428. Allocation to LV mains</t>
  </si>
  <si>
    <t>x3 = 1425. Net capex percentages after DCP 118 exclusions</t>
  </si>
  <si>
    <t>Net capex allocation split between LV mains and services</t>
  </si>
  <si>
    <t>→ 1429. Net capex allocation split between LV mains and services</t>
  </si>
  <si>
    <t>1430. Proportion of price control revenue attributed to opex</t>
  </si>
  <si>
    <t>x1 = 1310. Aggregate operating (in DPCR4 aggregate allowances (£))</t>
  </si>
  <si>
    <t>x2 = 1310. Aggregate return (in DPCR4 aggregate allowances (£))</t>
  </si>
  <si>
    <t>x3 = 1310. Aggregate depreciation (in DPCR4 aggregate allowances (£))</t>
  </si>
  <si>
    <t>Calculation =x1/(x2+x3+x1)</t>
  </si>
  <si>
    <t>Proportion of price control revenue attributed to opex</t>
  </si>
  <si>
    <t>→ 1430. Proportion of price control revenue attributed to opex</t>
  </si>
  <si>
    <t>1431. To be deducted from revenue and treated as "upstream" cost</t>
  </si>
  <si>
    <t>x2 = 1335. Total costs (£/year)</t>
  </si>
  <si>
    <t>Calculation =SUMIF(x1,"Deduct from revenue",x2)</t>
  </si>
  <si>
    <t>To be deducted from revenue and treated as "upstream" cost</t>
  </si>
  <si>
    <t>→ 1431. To be deducted from revenue and treated as "upstream" cost</t>
  </si>
  <si>
    <t>1432. Revenue to be allocated between network levels (£/year)</t>
  </si>
  <si>
    <t>x1 = 1315. Total revenue (in Analysis of allowed revenue for 2007/2008 (£/year))</t>
  </si>
  <si>
    <t>x2 = 1315. Net incentive revenue (in Analysis of allowed revenue for 2007/2008 (£/year))</t>
  </si>
  <si>
    <t>x3 = 1431. To be deducted from revenue and treated as "upstream" cost</t>
  </si>
  <si>
    <t>Calculation =x1-x2-x3</t>
  </si>
  <si>
    <t>Revenue to be allocated between network levels (£/year)</t>
  </si>
  <si>
    <t>→ 1432. Revenue to be allocated between network levels (£/year)</t>
  </si>
  <si>
    <t>1433. Adjustment factors to LV (kWh/GWh)</t>
  </si>
  <si>
    <t>x1 = 1322. Losses (GWh)</t>
  </si>
  <si>
    <t>x2 = 1321. Units distributed (GWh)</t>
  </si>
  <si>
    <t>Special calculation =1000000*(1+x1/(x2+x2/2+x2/4)/[1, 2 or 4])/(1+x1/(x2+x2/2+x2/4))</t>
  </si>
  <si>
    <t>→ 1433. Adjustment factors to LV (kWh/GWh)</t>
  </si>
  <si>
    <t>1434. Units flowing, loss adjusted to LV (kWh)</t>
  </si>
  <si>
    <t>x1 = 1433. Adjustment factors to LV (kWh/GWh)</t>
  </si>
  <si>
    <t>Units flowing, loss adjusted to LV (kWh)</t>
  </si>
  <si>
    <t>→ 1434. Units flowing, loss adjusted to LV (kWh)</t>
  </si>
  <si>
    <t>1435. Units at LV</t>
  </si>
  <si>
    <t>x1 = 1434. Units flowing, loss adjusted to LV (kWh)</t>
  </si>
  <si>
    <t>Units at LV</t>
  </si>
  <si>
    <t>→ 1435. Units at LV</t>
  </si>
  <si>
    <t>1436. Allocation to LV services</t>
  </si>
  <si>
    <t>x1 = 1435. Units at LV</t>
  </si>
  <si>
    <t>Copy cells =x1</t>
  </si>
  <si>
    <t>→ 1436. Allocation to LV services</t>
  </si>
  <si>
    <t>1437. Allocation to LV mains</t>
  </si>
  <si>
    <t>→ 1437. Allocation to LV mains</t>
  </si>
  <si>
    <t>1438. Units</t>
  </si>
  <si>
    <t>x1 = 1436. Allocation to LV services</t>
  </si>
  <si>
    <t>x2 = 1437. Allocation to LV mains</t>
  </si>
  <si>
    <t>x3 = 1434. Units flowing, loss adjusted to LV (kWh)</t>
  </si>
  <si>
    <t>Units</t>
  </si>
  <si>
    <t>→ 1438. Units</t>
  </si>
  <si>
    <t>1439. p/kWh split (DCP 117 modified)</t>
  </si>
  <si>
    <t>x1 = 1430. Proportion of price control revenue attributed to opex</t>
  </si>
  <si>
    <t>x2 = 1429. Net capex allocation split between LV mains and services</t>
  </si>
  <si>
    <t>x3 = 1423. Expensed proportions</t>
  </si>
  <si>
    <t>x4 = 1432. Revenue to be allocated between network levels (£/year)</t>
  </si>
  <si>
    <t>x5 = 1328. DCP 117/DCP 231 additional annual income (£)</t>
  </si>
  <si>
    <t>x6 = 1438. Units</t>
  </si>
  <si>
    <t>Calculation =(((1-x1)*x2+x1*x3)*x4+x5*x3)/x6*100</t>
  </si>
  <si>
    <t>p/kWh split (DCP 117 modified)</t>
  </si>
  <si>
    <t>→ 1439. p/kWh split (DCP 117 modified)</t>
  </si>
  <si>
    <t>1440. p/kWh not split</t>
  </si>
  <si>
    <t>x1 = 1315. Net incentive revenue (in Analysis of allowed revenue for 2007/2008 (£/year))</t>
  </si>
  <si>
    <t>x2 = 1431. To be deducted from revenue and treated as "upstream" cost</t>
  </si>
  <si>
    <t>x3 = 1438. Units</t>
  </si>
  <si>
    <t>Calculation =100*(x1+x2)/x3</t>
  </si>
  <si>
    <t>p/kWh not split</t>
  </si>
  <si>
    <t>→ 1440. p/kWh not split</t>
  </si>
  <si>
    <t>1441. Allocated proportion</t>
  </si>
  <si>
    <t>x1 = 1439. p/kWh split (DCP 117 modified)</t>
  </si>
  <si>
    <t>x2 = 1440. p/kWh not split</t>
  </si>
  <si>
    <t>Calculation =x1/(SUM(x1)+x2)</t>
  </si>
  <si>
    <t>Allocated proportion</t>
  </si>
  <si>
    <t>→ 1441. Allocated proportion</t>
  </si>
  <si>
    <t>1442. Allocations to network levels</t>
  </si>
  <si>
    <t>x1 = 1441. Allocated proportion</t>
  </si>
  <si>
    <t>LV services allocation</t>
  </si>
  <si>
    <t>LV mains allocation</t>
  </si>
  <si>
    <t>HV/LV allocation</t>
  </si>
  <si>
    <t>HV allocation</t>
  </si>
  <si>
    <t>Allocations to network levels</t>
  </si>
  <si>
    <t>→ 1442. Allocations to network levels</t>
  </si>
  <si>
    <t>1443. Complete allocation, zeroing out negative numbers</t>
  </si>
  <si>
    <t>Calculation =MAX(0,x1)</t>
  </si>
  <si>
    <t>→ 1443. Complete allocation, zeroing out negative numbers</t>
  </si>
  <si>
    <t>1444. Direct costs</t>
  </si>
  <si>
    <t>x1 = 1443. Complete allocation, zeroing out negative numbers</t>
  </si>
  <si>
    <t>x2 = 1403. Direct cost indicator (in Allocation rules)</t>
  </si>
  <si>
    <t>Direct costs</t>
  </si>
  <si>
    <t>→ 1444. Direct costs</t>
  </si>
  <si>
    <t>1445. Total costs</t>
  </si>
  <si>
    <t>Total costs</t>
  </si>
  <si>
    <t>→ 1445. Total costs</t>
  </si>
  <si>
    <t>1446. Direct cost proportion for each network level</t>
  </si>
  <si>
    <t>x1 = 1444. Direct costs</t>
  </si>
  <si>
    <t>x2 = 1445. Total costs</t>
  </si>
  <si>
    <t>Calculation =x1/x2</t>
  </si>
  <si>
    <t>Direct cost proportion for each network level</t>
  </si>
  <si>
    <t>→ 1446. Direct cost proportion for each network level</t>
  </si>
  <si>
    <t>1447. HV and LV direct cost proportions</t>
  </si>
  <si>
    <t>x1 = 1446. Direct cost proportion for each network level</t>
  </si>
  <si>
    <t>LV direct proportion</t>
  </si>
  <si>
    <t>HV direct proportion</t>
  </si>
  <si>
    <t>HV and LV direct cost proportions</t>
  </si>
  <si>
    <t>→ 1447. HV and LV direct cost proportions</t>
  </si>
  <si>
    <t>1501. All allocation percentages</t>
  </si>
  <si>
    <t>x3 = 1406. MEAV percentages</t>
  </si>
  <si>
    <t>→ 1501. All allocation percentages</t>
  </si>
  <si>
    <t>1502. Complete allocation</t>
  </si>
  <si>
    <t>x3 = 1335. Total costs (£/year)</t>
  </si>
  <si>
    <t>x5 = 1501. All allocation percentages</t>
  </si>
  <si>
    <t>→ 1502. Complete allocation</t>
  </si>
  <si>
    <t>1503. Complete allocation, zeroing out negative numbers</t>
  </si>
  <si>
    <t>x1 = 1502. Complete allocation</t>
  </si>
  <si>
    <t>→ 1503. Complete allocation, zeroing out negative numbers</t>
  </si>
  <si>
    <t>1504. Direct costs</t>
  </si>
  <si>
    <t>x1 = 1503. Complete allocation, zeroing out negative numbers</t>
  </si>
  <si>
    <t>→ 1504. Direct costs</t>
  </si>
  <si>
    <t>1505. Total costs</t>
  </si>
  <si>
    <t>→ 1505. Total costs</t>
  </si>
  <si>
    <t>1506. Direct cost proportion for each network level</t>
  </si>
  <si>
    <t>x1 = 1504. Direct costs</t>
  </si>
  <si>
    <t>x2 = 1505. Total costs</t>
  </si>
  <si>
    <t>→ 1506. Direct cost proportion for each network level</t>
  </si>
  <si>
    <t>1507. Splitting factors</t>
  </si>
  <si>
    <t>x1 = 1301. DNO LV mains usage</t>
  </si>
  <si>
    <t>x2 = 1302. DNO HV mains usage</t>
  </si>
  <si>
    <t>x3 = 1506. Direct cost proportion for each network level</t>
  </si>
  <si>
    <t>Special calculation Special calculation</t>
  </si>
  <si>
    <t>Splitting factors</t>
  </si>
  <si>
    <t>→ 1507. Splitting factors</t>
  </si>
  <si>
    <t>1508. Splitting factor 132kV</t>
  </si>
  <si>
    <t>x1 = 1507. Splitting factors</t>
  </si>
  <si>
    <t>QNO 132kV: LV demand</t>
  </si>
  <si>
    <t>QNO 132kV: LV Sub dem | LV gen</t>
  </si>
  <si>
    <t>QNO 132kV: HV dem | LV Sub gen</t>
  </si>
  <si>
    <t>QNO 132kV: HV generation</t>
  </si>
  <si>
    <t>→ 1508. Splitting factor 132kV</t>
  </si>
  <si>
    <t>1509. Splitting factor EHV</t>
  </si>
  <si>
    <t>QNO EHV: LV demand</t>
  </si>
  <si>
    <t>QNO EHV: LV Sub dem | LV gen</t>
  </si>
  <si>
    <t>QNO EHV: HV dem | LV Sub gen</t>
  </si>
  <si>
    <t>QNO EHV: HV generation</t>
  </si>
  <si>
    <t>→ 1509. Splitting factor EHV</t>
  </si>
  <si>
    <t>1510. Network levels not covered by DNO network</t>
  </si>
  <si>
    <t>x1 = 1508. Splitting factor 132kV</t>
  </si>
  <si>
    <t>x2 = 1509. Splitting factor EHV</t>
  </si>
  <si>
    <t>x3 = Network levels not covered by DNO network</t>
  </si>
  <si>
    <t>QNO HVplus: LV demand</t>
  </si>
  <si>
    <t>QNO HVplus: LV Sub dem | LV gen</t>
  </si>
  <si>
    <t>QNO HVplus: HV dem | LV Sub gen</t>
  </si>
  <si>
    <t>QNO HVplus: HV generation</t>
  </si>
  <si>
    <t>QNO 132kV/EHV: LV demand</t>
  </si>
  <si>
    <t>QNO 132kV/EHV: LV Sub dem | LV gen</t>
  </si>
  <si>
    <t>QNO 132kV/EHV: HV dem | LV Sub gen</t>
  </si>
  <si>
    <t>QNO 132kV/EHV: HV generation</t>
  </si>
  <si>
    <t>QNO 0000: LV demand</t>
  </si>
  <si>
    <t>QNO 0000: LV Sub dem | LV gen</t>
  </si>
  <si>
    <t>QNO 0000: HV dem | LV Sub gen</t>
  </si>
  <si>
    <t>QNO 0000: HV generation</t>
  </si>
  <si>
    <t>→ 1510. Network levels not covered by DNO network</t>
  </si>
  <si>
    <t>1511. MEAV calculations</t>
  </si>
  <si>
    <t>x1 = 1404. MEAV (£) (in MEAV calculations)</t>
  </si>
  <si>
    <t>MEAV EDCM mapping</t>
  </si>
  <si>
    <t>→ 1511. MEAV calculations</t>
  </si>
  <si>
    <t>1512. MEAV by network level (£)</t>
  </si>
  <si>
    <t>x1 = 1511. MEAV EDCM mapping (in MEAV calculations)</t>
  </si>
  <si>
    <t>x2 = 1511. MEAV (£) (in MEAV calculations) (copy)</t>
  </si>
  <si>
    <t>→ 1512. MEAV by network level (£)</t>
  </si>
  <si>
    <t>1513. MEAV percentages</t>
  </si>
  <si>
    <t>x1 = 1512. MEAV by network level (£)</t>
  </si>
  <si>
    <t>→ 1513. MEAV percentages</t>
  </si>
  <si>
    <t>1514. Complete allocation, adjusted for regulatory capitalisation</t>
  </si>
  <si>
    <t>→ 1514. Complete allocation, adjusted for regulatory capitalisation</t>
  </si>
  <si>
    <t>1515. Total expensed for each level</t>
  </si>
  <si>
    <t>x1 = 1514. Complete allocation, adjusted for regulatory capitalisation</t>
  </si>
  <si>
    <t>→ 1515. Total expensed for each level</t>
  </si>
  <si>
    <t>1516. Expensed proportions</t>
  </si>
  <si>
    <t>x1 = 1515. Total expensed for each level</t>
  </si>
  <si>
    <t>→ 1516. Expensed proportions</t>
  </si>
  <si>
    <t>1517. p/kWh split (DCP 117 modified)</t>
  </si>
  <si>
    <t>x2 = 1424. Net capex percentages</t>
  </si>
  <si>
    <t>x3 = 1516. Expensed proportions</t>
  </si>
  <si>
    <t>x6 = 1434. Units flowing, loss adjusted to LV (kWh)</t>
  </si>
  <si>
    <t>→ 1517. p/kWh split (DCP 117 modified)</t>
  </si>
  <si>
    <t>1518. p/kWh not split</t>
  </si>
  <si>
    <t>→ 1518. p/kWh not split</t>
  </si>
  <si>
    <t>1519. Allocated proportion</t>
  </si>
  <si>
    <t>x1 = 1517. p/kWh split (DCP 117 modified)</t>
  </si>
  <si>
    <t>x2 = 1518. p/kWh not split</t>
  </si>
  <si>
    <t>→ 1519. Allocated proportion</t>
  </si>
  <si>
    <t>1520. Allocation to EHV network levels</t>
  </si>
  <si>
    <t>x1 = 1519. Allocated proportion</t>
  </si>
  <si>
    <t>Allocation to EHV network levels</t>
  </si>
  <si>
    <t>→ 1520. Allocation to EHV network levels</t>
  </si>
  <si>
    <t>1521. Allocation between EHV network levels</t>
  </si>
  <si>
    <t>x1 = 1513. MEAV percentages</t>
  </si>
  <si>
    <t>x2 = 1520. Allocation to EHV network levels</t>
  </si>
  <si>
    <t>Allocation between EHV network levels</t>
  </si>
  <si>
    <t>→ 1521. Allocation between EHV network levels</t>
  </si>
  <si>
    <t>1522. Extended allocation</t>
  </si>
  <si>
    <t>x1 = 1521. Allocation between EHV network levels</t>
  </si>
  <si>
    <t>x2 = 1519. Allocated proportion</t>
  </si>
  <si>
    <t>Extended allocation</t>
  </si>
  <si>
    <t>→ 1522. Extended allocation</t>
  </si>
  <si>
    <t>1523. Proportion of costs not covered by DNO network</t>
  </si>
  <si>
    <t>x1 = 1510. Network levels not covered by DNO network</t>
  </si>
  <si>
    <t>x2 = 1522. Extended allocation</t>
  </si>
  <si>
    <t>Proportion of costs not covered by DNO network</t>
  </si>
  <si>
    <t>→ 1523. Proportion of costs not covered by DNO network</t>
  </si>
  <si>
    <t>1524. Network levels not covered by all-the-way tariff</t>
  </si>
  <si>
    <t>1525. Proportion of costs not covered by all-the-way tariff</t>
  </si>
  <si>
    <t>x1 = 1524. Network levels not covered by all-the-way tariff</t>
  </si>
  <si>
    <t>Proportion of costs not covered by all-the-way tariff</t>
  </si>
  <si>
    <t>→ 1525. Proportion of costs not covered by all-the-way tariff</t>
  </si>
  <si>
    <t>1526. QNO discounts (EDCM)</t>
  </si>
  <si>
    <t>x1 = 1523. Proportion of costs not covered by DNO network</t>
  </si>
  <si>
    <t>x2 = 1525. Proportion of costs not covered by all-the-way tariff</t>
  </si>
  <si>
    <t>Calculation =1-MAX(0,(1-x1)/(1-x2))</t>
  </si>
  <si>
    <t>QNO discounts (EDCM)</t>
  </si>
  <si>
    <t>→ 1526. QNO discounts (EDCM)</t>
  </si>
  <si>
    <t>1601. QNO discounts (CDCM) ⇒1037. For CDCM model</t>
  </si>
  <si>
    <t>x1 = 1442. LV services allocation (in Allocations to network levels)</t>
  </si>
  <si>
    <t>x2 = 1442. LV mains allocation (in Allocations to network levels)</t>
  </si>
  <si>
    <t>x3 = 1301. DNO LV mains usage</t>
  </si>
  <si>
    <t>x4 = 1447. LV direct proportion (in HV and LV direct cost proportions)</t>
  </si>
  <si>
    <t>x5 = 1442. HV/LV allocation (in Allocations to network levels)</t>
  </si>
  <si>
    <t>x6 = 1442. HV allocation (in Allocations to network levels)</t>
  </si>
  <si>
    <t>x7 = 1302. DNO HV mains usage</t>
  </si>
  <si>
    <t>x8 = 1447. HV direct proportion (in HV and LV direct cost proportions)</t>
  </si>
  <si>
    <t>Checksum</t>
  </si>
  <si>
    <t>[ [  ] ]</t>
  </si>
  <si>
    <t>=x1+x2*(1-x3*x4)</t>
  </si>
  <si>
    <t>=x1+x2+x5+x6*(1-x7*x8)</t>
  </si>
  <si>
    <t>=(x5+x6*(1-x7*x8))/(1-x2-x1)</t>
  </si>
  <si>
    <t>=x6*(1-x7*x8)/(1-x1-x2-x5)</t>
  </si>
  <si>
    <t>No discount</t>
  </si>
  <si>
    <t>QNO LV: LV user</t>
  </si>
  <si>
    <t>QNO HV: LV user</t>
  </si>
  <si>
    <t>QNO HV: LV Sub user</t>
  </si>
  <si>
    <t>QNO HV: HV user</t>
  </si>
  <si>
    <t>Table checksum 7</t>
  </si>
  <si>
    <t>QNO discount</t>
  </si>
  <si>
    <t>→ 1601. QNO discounts (CDCM) ⇒1037. For CDCM model</t>
  </si>
  <si>
    <t>1602. QNO discounts (EDCM) ⇒1181. For EDCM model</t>
  </si>
  <si>
    <t>x1 = 1526. QNO discounts (EDCM)</t>
  </si>
  <si>
    <t>Special calculation</t>
  </si>
  <si>
    <t>=x1</t>
  </si>
  <si>
    <t>LV demand</t>
  </si>
  <si>
    <t>LV Sub demand or LV generation</t>
  </si>
  <si>
    <t>HV demand or LV Sub generation</t>
  </si>
  <si>
    <t>HV generation</t>
  </si>
  <si>
    <t>Boundary 0000</t>
  </si>
  <si>
    <t>Boundary 132kV</t>
  </si>
  <si>
    <t>Boundary 132kV/EHV</t>
  </si>
  <si>
    <t>Boundary EHV</t>
  </si>
  <si>
    <t>Boundary HVplus</t>
  </si>
  <si>
    <t>→ 1602. QNO discounts (EDCM) ⇒1181. For EDCM model</t>
  </si>
  <si>
    <t>This document, model or dataset has been prepared by or for Reckon LLP on the instructions of the DCUSA Panel or one of its working_x000D_</t>
  </si>
  <si>
    <t>groups. Only the DCUSA Panel and its working groups have authority to approve this material as meeting their requirements._x000D_</t>
  </si>
  <si>
    <t>Reckon LLP makes no representation about the suitability of this material for the purposes of complying with any licence_x000D_</t>
  </si>
  <si>
    <t>conditions or furthering any relevant objective._x000D_</t>
  </si>
  <si>
    <t>UNLESS STATED OTHERWISE, THIS WORKBOOK IS ONLY A PROTOTYPE FOR TESTING PURPOSES AND ALL THE DATA IN THIS MODEL ARE FOR ILLUSTRATION ONLY.</t>
  </si>
  <si>
    <t>This workbook is structured as a sequential series of named and numbered tables. There is a list of</t>
  </si>
  <si>
    <t>tables below, with hyperlinks. Above each calculation table, there is a description of the calculations</t>
  </si>
  <si>
    <t>and hyperlinks to tables from which data are used. Hyperlinks point to the first relevant table column</t>
  </si>
  <si>
    <t>heading in the relevant table. Scrolling up or down is usually required after clicking a hyperlink in</t>
  </si>
  <si>
    <t>order to bring the relevant data and/or headings into view. Some versions of Microsoft Excel can</t>
  </si>
  <si>
    <t>display a "Back" button, which can be useful when using hyperlinks to navigate around the workbook.</t>
  </si>
  <si>
    <t>Copyright 2009-2012 The Competitive Networks Association and others. Copyright 2012-2017 Franck Latrémolière, Reckon LLP and others.</t>
  </si>
  <si>
    <t>The code that generated this workbook includes open-source material from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</si>
  <si>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</si>
  <si>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</si>
  <si>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</t>
  </si>
  <si>
    <t>INCLUDING, BUT NOT LIMITED TO, THE IMPLIED WARRANTIES OF MERCHANTABILITY AND FITNESS FOR A PARTICULAR</t>
  </si>
  <si>
    <t>PURPOSE ARE DISCLAIMED. IN NO EVENT SHALL AUTHORS OR CONTRIBUTORS BE LIABLE FOR ANY DIRECT, INDIRECT,</t>
  </si>
  <si>
    <t>INCIDENTAL, SPECIAL, EXEMPLARY, OR CONSEQUENTIAL DAMAGES (INCLUDING, BUT NOT LIMITED TO, PROCUREMENT OF</t>
  </si>
  <si>
    <t>SUBSTITUTE GOODS OR SERVICES; LOSS OF USE, DATA, OR PROFITS; OR BUSINESS INTERRUPTION) HOWEVER CAUSED AND ON</t>
  </si>
  <si>
    <t>ANY THEORY OF LIABILITY, WHETHER IN CONTRACT, STRICT LIABILITY, OR TORT (INCLUDING NEGLIGENCE OR OTHERWISE)</t>
  </si>
  <si>
    <t>ARISING IN ANY WAY OUT OF THE USE OF THIS SOFTWARE, EVEN IF ADVISED OF THE POSSIBILITY OF SUCH DAMAGE.</t>
  </si>
  <si>
    <t>Colour coding</t>
  </si>
  <si>
    <t>Input data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</si>
  <si>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</si>
  <si>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</si>
  <si>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</si>
  <si>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</si>
  <si>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</si>
  <si>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</si>
  <si>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</si>
  <si>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</si>
  <si>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</si>
  <si>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</si>
  <si>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Combine tables</t>
  </si>
  <si>
    <t>CDCM</t>
  </si>
  <si>
    <t>Composite</t>
  </si>
  <si>
    <t>Sum-product calculation</t>
  </si>
  <si>
    <t>EDCM</t>
  </si>
  <si>
    <t>Composite (not used further)</t>
  </si>
  <si>
    <t>Results</t>
  </si>
  <si>
    <t>Technical model rules and version control</t>
  </si>
  <si>
    <t>---</t>
  </si>
  <si>
    <t>AdditionalRules:</t>
  </si>
  <si>
    <t xml:space="preserve">  - calcUnits: 1</t>
  </si>
  <si>
    <t xml:space="preserve">    checksums: Table checksum 7</t>
  </si>
  <si>
    <t xml:space="preserve">    dcp071: 1</t>
  </si>
  <si>
    <t xml:space="preserve">    dcp096: 1</t>
  </si>
  <si>
    <t xml:space="preserve">    dcp117: 2014</t>
  </si>
  <si>
    <t xml:space="preserve">    edcm: only</t>
  </si>
  <si>
    <t xml:space="preserve">    forwardLinks: 1</t>
  </si>
  <si>
    <t xml:space="preserve">    meav: 1</t>
  </si>
  <si>
    <t xml:space="preserve">    netCapex: 1</t>
  </si>
  <si>
    <t xml:space="preserve">    suffix: EDCM</t>
  </si>
  <si>
    <t>PerlModule: ModelM</t>
  </si>
  <si>
    <t>calcUnits: 1</t>
  </si>
  <si>
    <t>checksums: Table checksum 7</t>
  </si>
  <si>
    <t>colour: orange</t>
  </si>
  <si>
    <t>dcp071: 1</t>
  </si>
  <si>
    <t>dcp095: 1</t>
  </si>
  <si>
    <t>dcp096: 1</t>
  </si>
  <si>
    <t>dcp117: 2014</t>
  </si>
  <si>
    <t>dcp118: 1</t>
  </si>
  <si>
    <t>forwardLinks: 1</t>
  </si>
  <si>
    <t>meav: 1</t>
  </si>
  <si>
    <t>netCapex: 1</t>
  </si>
  <si>
    <t>protect: 1</t>
  </si>
  <si>
    <t>qno: 1</t>
  </si>
  <si>
    <t>revisionText: r7497</t>
  </si>
  <si>
    <t>suffix: CDCM</t>
  </si>
  <si>
    <t>validation: lenientnomsg</t>
  </si>
  <si>
    <t>'~codeValidation':</t>
  </si>
  <si>
    <t xml:space="preserve">  ModelM/Allocation.pm: 3d11776d94b8af73509fe1b1105740434214db97</t>
  </si>
  <si>
    <t xml:space="preserve">  ModelM/Dcp095.pm: 0ba3937c06503d4354ec56b9e8d023de6538a025</t>
  </si>
  <si>
    <t xml:space="preserve">  ModelM/Dcp118.pm: e25f866f4905f437dbfa817334171de73a23880e</t>
  </si>
  <si>
    <t xml:space="preserve">  ModelM/Edcm.pm: 2dab3207b7c586b84cff0f963ca93f1e08656ecf</t>
  </si>
  <si>
    <t xml:space="preserve">  ModelM/Expenditure.pm: 1e451859d6d26b1ea4ca7144ae56d83b382bbd03</t>
  </si>
  <si>
    <t xml:space="preserve">  ModelM/Inputs.pm: a3acf8c3daa32af09d950dad6b747922dcc4ee91</t>
  </si>
  <si>
    <t xml:space="preserve">  ModelM/Master.pm: 20f991a19d55977c07e39106c94d00e3345e7fc7</t>
  </si>
  <si>
    <t xml:space="preserve">  ModelM/Meav.pm: c9988baf089fe3fdbb7739eabac5426f851e7077</t>
  </si>
  <si>
    <t xml:space="preserve">  ModelM/NetCapex.pm: 079a998501867440c2f6107f41205b32dbc21ffe</t>
  </si>
  <si>
    <t xml:space="preserve">  ModelM/Options.pm: 83cf2f629eb7c97917fe669954f61482827fa05c</t>
  </si>
  <si>
    <t xml:space="preserve">  ModelM/Sheets.pm: 8c40faef0a29f9fbdec1a87212254bc20f9d04a3</t>
  </si>
  <si>
    <t xml:space="preserve">  ModelM/Units.pm: ec48ad64380870739271a4ea30ec549eb16534cf</t>
  </si>
  <si>
    <t xml:space="preserve">  SpreadsheetModel/Arithmetic.pm: b1367f0a9de6b5af11373f288c79c34dcf1cd6d7</t>
  </si>
  <si>
    <t xml:space="preserve">  SpreadsheetModel/Book/FormatLegend.pm: 7fcc7e5a6e3952c615b16112ff65b3b13c01ec53</t>
  </si>
  <si>
    <t xml:space="preserve">  SpreadsheetModel/Book/FrontSheet.pm: c7b315b488c0ca02dcc05f4225217c518893876e</t>
  </si>
  <si>
    <t xml:space="preserve">  SpreadsheetModel/Book/Manufacturing.pm: 1ec93f3178fcb6fdc57ced536a41c83c9f316ff6</t>
  </si>
  <si>
    <t xml:space="preserve">  SpreadsheetModel/Book/Validation.pm: d70137ecd45650dff3b723013cb09e884b1e75f6</t>
  </si>
  <si>
    <t xml:space="preserve">  SpreadsheetModel/Book/WorkbookCreate.pm: 78321a36e0753cc9b01b16b8d264c01596912112</t>
  </si>
  <si>
    <t xml:space="preserve">  SpreadsheetModel/Book/WorkbookFormats.pm: b019b40df67e75010a086d185840888798ca64a8</t>
  </si>
  <si>
    <t xml:space="preserve">  SpreadsheetModel/Checksum.pm: 666057349413421b12865fa7638377d02ef5fdc1</t>
  </si>
  <si>
    <t xml:space="preserve">  SpreadsheetModel/Columnset.pm: 672a86ec91518b1756e619af3caf5fd13a83fe72</t>
  </si>
  <si>
    <t xml:space="preserve">  SpreadsheetModel/Custom.pm: 64258a1a23160d1b05311a838e34f4078f7516be</t>
  </si>
  <si>
    <t xml:space="preserve">  SpreadsheetModel/Dataset.pm: 0d4dd59d0e133cd7ac0d1f5f60d67b42da63633e</t>
  </si>
  <si>
    <t xml:space="preserve">  SpreadsheetModel/GroupBy.pm: 0ea043872ef6cb9176bb1de78888afd33d667a51</t>
  </si>
  <si>
    <t xml:space="preserve">  SpreadsheetModel/Label.pm: 053d8801da63a168d467ae3cf12c6c32325befe3</t>
  </si>
  <si>
    <t xml:space="preserve">  SpreadsheetModel/Labelset.pm: 9869da1561c537b93ee2cbbfe04c5047c6144169</t>
  </si>
  <si>
    <t xml:space="preserve">  SpreadsheetModel/Logger.pm: 833fe1cc3c01cd760064f51dd812b9db75a8b221</t>
  </si>
  <si>
    <t xml:space="preserve">  SpreadsheetModel/Notes.pm: deac2cc524c26b5965f89ee6ab62979a9443d683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</si>
  <si>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</si>
  <si>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</si>
  <si>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</si>
  <si>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</si>
  <si>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c5a66046bc650db92cb5b588c8b0b207eb91f4d4</t>
  </si>
  <si>
    <t>'~datasetName': Blank</t>
  </si>
  <si>
    <t>'~datasetSource': Empty dataset</t>
  </si>
  <si>
    <t>Generated on Mon  6 Mar 2017 16:28:09 by www.dcmf.co.uk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</si>
</sst>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Black]General;[Black]\-General;;[Black]@"/>
    <numFmt numFmtId="165" formatCode="[Blue]General;[Red]\-General;;[Black]@"/>
    <numFmt numFmtId="166" formatCode="[Black]\ _(?,??0.00%_);[Red]\ \(?,??0.00%\);;[Cyan]@"/>
    <numFmt numFmtId="167" formatCode="[Black]\ _(???,???,??0_);[Red]\ \(???,???,??0\);;[Cyan]@"/>
    <numFmt numFmtId="168" formatCode="[Black]\ _(???,??0.000_);[Red]\ \(???,??0.000\);;[Cyan]@"/>
    <numFmt numFmtId="169" formatCode="[Black]\ _(?,??0.0,,\ &quot;m&quot;_);[Red]\ \(?,??0.0,,\ &quot;m&quot;\);;[Cyan]@"/>
    <numFmt numFmtId="170" formatCode="000\ 0000"/>
  </numFmts>
  <fonts count="7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/>
    </xf>
    <xf numFmtId="49" fontId="0" fillId="0" borderId="0" xfId="0" applyNumberFormat="1"/>
    <xf numFmtId="49" fontId="2" fillId="0" borderId="0" xfId="0" applyNumberFormat="1" applyFont="1" applyProtection="1">
      <protection locked="0"/>
    </xf>
    <xf numFmtId="164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 applyAlignment="1">
      <alignment horizontal="center"/>
    </xf>
    <xf numFmtId="165" fontId="0" fillId="8" borderId="0" xfId="0" applyNumberFormat="1" applyFill="1" applyAlignment="1">
      <alignment horizontal="center"/>
    </xf>
    <xf numFmtId="0" fontId="4" fillId="0" borderId="1" xfId="0" applyFont="1" applyBorder="1"/>
    <xf numFmtId="164" fontId="2" fillId="2" borderId="0" xfId="0" applyNumberFormat="1" applyFont="1" applyFill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5" fillId="0" borderId="0" xfId="0" applyNumberFormat="1" applyFont="1" applyProtection="1">
      <protection locked="0"/>
    </xf>
    <xf numFmtId="164" fontId="2" fillId="2" borderId="0" xfId="0" applyNumberFormat="1" applyFont="1" applyFill="1" applyAlignment="1">
      <alignment horizontal="center" wrapText="1"/>
    </xf>
    <xf numFmtId="164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6" fontId="3" fillId="3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/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7" fontId="3" fillId="6" borderId="0" xfId="0" applyNumberFormat="1" applyFont="1" applyFill="1" applyAlignment="1">
      <alignment horizontal="center"/>
    </xf>
    <xf numFmtId="49" fontId="0" fillId="0" borderId="2" xfId="0" applyNumberFormat="1" applyBorder="1" applyAlignment="1">
      <alignment horizontal="centerContinuous" wrapText="1"/>
    </xf>
    <xf numFmtId="167" fontId="3" fillId="5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49" fontId="0" fillId="0" borderId="0" xfId="0" applyNumberFormat="1" applyAlignment="1">
      <alignment horizontal="left"/>
    </xf>
    <xf numFmtId="164" fontId="6" fillId="2" borderId="0" xfId="0" applyNumberFormat="1" applyFont="1" applyFill="1" applyAlignment="1">
      <alignment horizontal="left"/>
    </xf>
    <xf numFmtId="169" fontId="3" fillId="5" borderId="0" xfId="0" applyNumberFormat="1" applyFont="1" applyFill="1" applyAlignment="1">
      <alignment horizontal="center"/>
    </xf>
    <xf numFmtId="166" fontId="3" fillId="5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  <xf numFmtId="166" fontId="3" fillId="6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9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6.7109375" customWidth="1"/>
    <col min="2" max="2" width="112.7109375" customWidth="1"/>
    <col min="3" max="251" width="32.7109375" customWidth="1"/>
  </cols>
  <sheetData>
    <row r="1" spans="1:1" ht="21" customHeight="1" x14ac:dyDescent="0.3">
      <c r="A1" s="1" t="str">
        <f>"Index for "&amp;Input!B7&amp;" in "&amp;Input!C7&amp;" ("&amp;Input!D7&amp;")"</f>
        <v>Index for no company in no year (no data version)</v>
      </c>
    </row>
    <row r="3" spans="1:1" x14ac:dyDescent="0.25">
      <c r="A3" s="2" t="s">
        <v>603</v>
      </c>
    </row>
    <row r="4" spans="1:1" x14ac:dyDescent="0.25">
      <c r="A4" s="2" t="s">
        <v>604</v>
      </c>
    </row>
    <row r="5" spans="1:1" x14ac:dyDescent="0.25">
      <c r="A5" s="2" t="s">
        <v>605</v>
      </c>
    </row>
    <row r="6" spans="1:1" x14ac:dyDescent="0.25">
      <c r="A6" s="2" t="s">
        <v>606</v>
      </c>
    </row>
    <row r="8" spans="1:1" x14ac:dyDescent="0.25">
      <c r="A8" s="3" t="s">
        <v>607</v>
      </c>
    </row>
    <row r="10" spans="1:1" x14ac:dyDescent="0.25">
      <c r="A10" s="2" t="s">
        <v>608</v>
      </c>
    </row>
    <row r="11" spans="1:1" x14ac:dyDescent="0.25">
      <c r="A11" s="2" t="s">
        <v>609</v>
      </c>
    </row>
    <row r="12" spans="1:1" x14ac:dyDescent="0.25">
      <c r="A12" s="2" t="s">
        <v>610</v>
      </c>
    </row>
    <row r="13" spans="1:1" x14ac:dyDescent="0.25">
      <c r="A13" s="2" t="s">
        <v>611</v>
      </c>
    </row>
    <row r="14" spans="1:1" x14ac:dyDescent="0.25">
      <c r="A14" s="2" t="s">
        <v>612</v>
      </c>
    </row>
    <row r="15" spans="1:1" x14ac:dyDescent="0.25">
      <c r="A15" s="2" t="s">
        <v>613</v>
      </c>
    </row>
    <row r="17" spans="1:3" x14ac:dyDescent="0.25">
      <c r="A17" s="2" t="s">
        <v>614</v>
      </c>
    </row>
    <row r="18" spans="1:3" x14ac:dyDescent="0.25">
      <c r="A18" s="2" t="s">
        <v>615</v>
      </c>
    </row>
    <row r="19" spans="1:3" x14ac:dyDescent="0.25">
      <c r="A19" s="2" t="s">
        <v>616</v>
      </c>
    </row>
    <row r="20" spans="1:3" x14ac:dyDescent="0.25">
      <c r="A20" s="2" t="s">
        <v>617</v>
      </c>
      <c r="C20" s="4" t="s">
        <v>625</v>
      </c>
    </row>
    <row r="21" spans="1:3" x14ac:dyDescent="0.25">
      <c r="A21" s="2" t="s">
        <v>618</v>
      </c>
      <c r="C21" s="5" t="s">
        <v>626</v>
      </c>
    </row>
    <row r="22" spans="1:3" x14ac:dyDescent="0.25">
      <c r="A22" s="2" t="s">
        <v>619</v>
      </c>
      <c r="C22" s="6" t="s">
        <v>627</v>
      </c>
    </row>
    <row r="23" spans="1:3" x14ac:dyDescent="0.25">
      <c r="A23" s="2" t="s">
        <v>620</v>
      </c>
      <c r="C23" s="7" t="s">
        <v>628</v>
      </c>
    </row>
    <row r="24" spans="1:3" x14ac:dyDescent="0.25">
      <c r="A24" s="2" t="s">
        <v>621</v>
      </c>
      <c r="C24" s="8" t="s">
        <v>629</v>
      </c>
    </row>
    <row r="25" spans="1:3" x14ac:dyDescent="0.25">
      <c r="A25" s="2" t="s">
        <v>622</v>
      </c>
      <c r="C25" s="9" t="s">
        <v>630</v>
      </c>
    </row>
    <row r="26" spans="1:3" x14ac:dyDescent="0.25">
      <c r="A26" s="2" t="s">
        <v>623</v>
      </c>
      <c r="C26" s="10" t="s">
        <v>631</v>
      </c>
    </row>
    <row r="27" spans="1:3" x14ac:dyDescent="0.25">
      <c r="A27" s="2" t="s">
        <v>624</v>
      </c>
      <c r="C27" s="11" t="s">
        <v>632</v>
      </c>
    </row>
    <row r="29" spans="1:3" x14ac:dyDescent="0.25">
      <c r="A29" s="12" t="s">
        <v>633</v>
      </c>
      <c r="B29" s="12" t="s">
        <v>634</v>
      </c>
      <c r="C29" s="12" t="s">
        <v>635</v>
      </c>
    </row>
    <row r="30" spans="1:3" x14ac:dyDescent="0.25">
      <c r="A30" s="13" t="s">
        <v>636</v>
      </c>
      <c r="B30" s="14" t="s">
        <v>0</v>
      </c>
      <c r="C30" s="13" t="s">
        <v>626</v>
      </c>
    </row>
    <row r="31" spans="1:3" x14ac:dyDescent="0.25">
      <c r="A31" s="13" t="s">
        <v>636</v>
      </c>
      <c r="B31" s="14" t="s">
        <v>8</v>
      </c>
      <c r="C31" s="13" t="s">
        <v>626</v>
      </c>
    </row>
    <row r="32" spans="1:3" x14ac:dyDescent="0.25">
      <c r="A32" s="13" t="s">
        <v>636</v>
      </c>
      <c r="B32" s="14" t="s">
        <v>12</v>
      </c>
      <c r="C32" s="13" t="s">
        <v>626</v>
      </c>
    </row>
    <row r="33" spans="1:3" x14ac:dyDescent="0.25">
      <c r="A33" s="13" t="s">
        <v>636</v>
      </c>
      <c r="B33" s="14" t="s">
        <v>15</v>
      </c>
      <c r="C33" s="13" t="s">
        <v>626</v>
      </c>
    </row>
    <row r="34" spans="1:3" x14ac:dyDescent="0.25">
      <c r="A34" s="13" t="s">
        <v>636</v>
      </c>
      <c r="B34" s="14" t="s">
        <v>21</v>
      </c>
      <c r="C34" s="13" t="s">
        <v>626</v>
      </c>
    </row>
    <row r="35" spans="1:3" x14ac:dyDescent="0.25">
      <c r="A35" s="13" t="s">
        <v>636</v>
      </c>
      <c r="B35" s="14" t="s">
        <v>26</v>
      </c>
      <c r="C35" s="13" t="s">
        <v>626</v>
      </c>
    </row>
    <row r="36" spans="1:3" x14ac:dyDescent="0.25">
      <c r="A36" s="13" t="s">
        <v>636</v>
      </c>
      <c r="B36" s="14" t="s">
        <v>32</v>
      </c>
      <c r="C36" s="13" t="s">
        <v>626</v>
      </c>
    </row>
    <row r="37" spans="1:3" x14ac:dyDescent="0.25">
      <c r="A37" s="13" t="s">
        <v>636</v>
      </c>
      <c r="B37" s="14" t="s">
        <v>35</v>
      </c>
      <c r="C37" s="13" t="s">
        <v>626</v>
      </c>
    </row>
    <row r="38" spans="1:3" x14ac:dyDescent="0.25">
      <c r="A38" s="13" t="s">
        <v>636</v>
      </c>
      <c r="B38" s="14" t="s">
        <v>38</v>
      </c>
      <c r="C38" s="13" t="s">
        <v>626</v>
      </c>
    </row>
    <row r="39" spans="1:3" x14ac:dyDescent="0.25">
      <c r="A39" s="13" t="s">
        <v>636</v>
      </c>
      <c r="B39" s="14" t="s">
        <v>44</v>
      </c>
      <c r="C39" s="13" t="s">
        <v>626</v>
      </c>
    </row>
    <row r="40" spans="1:3" x14ac:dyDescent="0.25">
      <c r="A40" s="13" t="s">
        <v>636</v>
      </c>
      <c r="B40" s="14" t="s">
        <v>79</v>
      </c>
      <c r="C40" s="13" t="s">
        <v>626</v>
      </c>
    </row>
    <row r="41" spans="1:3" x14ac:dyDescent="0.25">
      <c r="A41" s="13" t="s">
        <v>636</v>
      </c>
      <c r="B41" s="14" t="s">
        <v>93</v>
      </c>
      <c r="C41" s="13" t="s">
        <v>626</v>
      </c>
    </row>
    <row r="42" spans="1:3" x14ac:dyDescent="0.25">
      <c r="A42" s="13" t="s">
        <v>636</v>
      </c>
      <c r="B42" s="14" t="s">
        <v>96</v>
      </c>
      <c r="C42" s="13" t="s">
        <v>626</v>
      </c>
    </row>
    <row r="43" spans="1:3" x14ac:dyDescent="0.25">
      <c r="A43" s="13" t="s">
        <v>636</v>
      </c>
      <c r="B43" s="14" t="s">
        <v>100</v>
      </c>
      <c r="C43" s="13" t="s">
        <v>626</v>
      </c>
    </row>
    <row r="44" spans="1:3" x14ac:dyDescent="0.25">
      <c r="A44" s="13" t="s">
        <v>636</v>
      </c>
      <c r="B44" s="14" t="s">
        <v>189</v>
      </c>
      <c r="C44" s="13" t="s">
        <v>626</v>
      </c>
    </row>
    <row r="45" spans="1:3" x14ac:dyDescent="0.25">
      <c r="A45" s="13" t="s">
        <v>636</v>
      </c>
      <c r="B45" s="14" t="s">
        <v>195</v>
      </c>
      <c r="C45" s="13" t="s">
        <v>626</v>
      </c>
    </row>
    <row r="46" spans="1:3" x14ac:dyDescent="0.25">
      <c r="A46" s="13" t="s">
        <v>638</v>
      </c>
      <c r="B46" s="14" t="s">
        <v>199</v>
      </c>
      <c r="C46" s="13" t="s">
        <v>637</v>
      </c>
    </row>
    <row r="47" spans="1:3" x14ac:dyDescent="0.25">
      <c r="A47" s="13" t="s">
        <v>638</v>
      </c>
      <c r="B47" s="14" t="s">
        <v>205</v>
      </c>
      <c r="C47" s="13" t="s">
        <v>639</v>
      </c>
    </row>
    <row r="48" spans="1:3" x14ac:dyDescent="0.25">
      <c r="A48" s="13" t="s">
        <v>638</v>
      </c>
      <c r="B48" s="14" t="s">
        <v>216</v>
      </c>
      <c r="C48" s="13" t="s">
        <v>227</v>
      </c>
    </row>
    <row r="49" spans="1:3" x14ac:dyDescent="0.25">
      <c r="A49" s="13" t="s">
        <v>638</v>
      </c>
      <c r="B49" s="14" t="s">
        <v>223</v>
      </c>
      <c r="C49" s="13" t="s">
        <v>639</v>
      </c>
    </row>
    <row r="50" spans="1:3" x14ac:dyDescent="0.25">
      <c r="A50" s="13" t="s">
        <v>638</v>
      </c>
      <c r="B50" s="14" t="s">
        <v>235</v>
      </c>
      <c r="C50" s="13" t="s">
        <v>640</v>
      </c>
    </row>
    <row r="51" spans="1:3" x14ac:dyDescent="0.25">
      <c r="A51" s="13" t="s">
        <v>638</v>
      </c>
      <c r="B51" s="14" t="s">
        <v>241</v>
      </c>
      <c r="C51" s="13" t="s">
        <v>226</v>
      </c>
    </row>
    <row r="52" spans="1:3" x14ac:dyDescent="0.25">
      <c r="A52" s="13" t="s">
        <v>638</v>
      </c>
      <c r="B52" s="14" t="s">
        <v>246</v>
      </c>
      <c r="C52" s="13" t="s">
        <v>227</v>
      </c>
    </row>
    <row r="53" spans="1:3" x14ac:dyDescent="0.25">
      <c r="A53" s="13" t="s">
        <v>638</v>
      </c>
      <c r="B53" s="14" t="s">
        <v>248</v>
      </c>
      <c r="C53" s="13" t="s">
        <v>226</v>
      </c>
    </row>
    <row r="54" spans="1:3" x14ac:dyDescent="0.25">
      <c r="A54" s="13" t="s">
        <v>638</v>
      </c>
      <c r="B54" s="14" t="s">
        <v>255</v>
      </c>
      <c r="C54" s="13" t="s">
        <v>637</v>
      </c>
    </row>
    <row r="55" spans="1:3" x14ac:dyDescent="0.25">
      <c r="A55" s="13" t="s">
        <v>638</v>
      </c>
      <c r="B55" s="14" t="s">
        <v>260</v>
      </c>
      <c r="C55" s="13" t="s">
        <v>226</v>
      </c>
    </row>
    <row r="56" spans="1:3" x14ac:dyDescent="0.25">
      <c r="A56" s="13" t="s">
        <v>638</v>
      </c>
      <c r="B56" s="14" t="s">
        <v>266</v>
      </c>
      <c r="C56" s="13" t="s">
        <v>227</v>
      </c>
    </row>
    <row r="57" spans="1:3" x14ac:dyDescent="0.25">
      <c r="A57" s="13" t="s">
        <v>638</v>
      </c>
      <c r="B57" s="14" t="s">
        <v>268</v>
      </c>
      <c r="C57" s="13" t="s">
        <v>227</v>
      </c>
    </row>
    <row r="58" spans="1:3" x14ac:dyDescent="0.25">
      <c r="A58" s="13" t="s">
        <v>638</v>
      </c>
      <c r="B58" s="14" t="s">
        <v>270</v>
      </c>
      <c r="C58" s="13" t="s">
        <v>226</v>
      </c>
    </row>
    <row r="59" spans="1:3" x14ac:dyDescent="0.25">
      <c r="A59" s="13" t="s">
        <v>638</v>
      </c>
      <c r="B59" s="14" t="s">
        <v>277</v>
      </c>
      <c r="C59" s="13" t="s">
        <v>226</v>
      </c>
    </row>
    <row r="60" spans="1:3" x14ac:dyDescent="0.25">
      <c r="A60" s="13" t="s">
        <v>638</v>
      </c>
      <c r="B60" s="14" t="s">
        <v>283</v>
      </c>
      <c r="C60" s="13" t="s">
        <v>209</v>
      </c>
    </row>
    <row r="61" spans="1:3" x14ac:dyDescent="0.25">
      <c r="A61" s="13" t="s">
        <v>638</v>
      </c>
      <c r="B61" s="14" t="s">
        <v>287</v>
      </c>
      <c r="C61" s="13" t="s">
        <v>226</v>
      </c>
    </row>
    <row r="62" spans="1:3" x14ac:dyDescent="0.25">
      <c r="A62" s="13" t="s">
        <v>638</v>
      </c>
      <c r="B62" s="14" t="s">
        <v>292</v>
      </c>
      <c r="C62" s="13" t="s">
        <v>226</v>
      </c>
    </row>
    <row r="63" spans="1:3" x14ac:dyDescent="0.25">
      <c r="A63" s="13" t="s">
        <v>638</v>
      </c>
      <c r="B63" s="14" t="s">
        <v>297</v>
      </c>
      <c r="C63" s="13" t="s">
        <v>226</v>
      </c>
    </row>
    <row r="64" spans="1:3" x14ac:dyDescent="0.25">
      <c r="A64" s="13" t="s">
        <v>638</v>
      </c>
      <c r="B64" s="14" t="s">
        <v>302</v>
      </c>
      <c r="C64" s="13" t="s">
        <v>226</v>
      </c>
    </row>
    <row r="65" spans="1:3" x14ac:dyDescent="0.25">
      <c r="A65" s="13" t="s">
        <v>638</v>
      </c>
      <c r="B65" s="14" t="s">
        <v>306</v>
      </c>
      <c r="C65" s="13" t="s">
        <v>637</v>
      </c>
    </row>
    <row r="66" spans="1:3" x14ac:dyDescent="0.25">
      <c r="A66" s="13" t="s">
        <v>638</v>
      </c>
      <c r="B66" s="14" t="s">
        <v>312</v>
      </c>
      <c r="C66" s="13" t="s">
        <v>226</v>
      </c>
    </row>
    <row r="67" spans="1:3" x14ac:dyDescent="0.25">
      <c r="A67" s="13" t="s">
        <v>638</v>
      </c>
      <c r="B67" s="14" t="s">
        <v>316</v>
      </c>
      <c r="C67" s="13" t="s">
        <v>210</v>
      </c>
    </row>
    <row r="68" spans="1:3" x14ac:dyDescent="0.25">
      <c r="A68" s="13" t="s">
        <v>638</v>
      </c>
      <c r="B68" s="14" t="s">
        <v>321</v>
      </c>
      <c r="C68" s="13" t="s">
        <v>226</v>
      </c>
    </row>
    <row r="69" spans="1:3" x14ac:dyDescent="0.25">
      <c r="A69" s="13" t="s">
        <v>638</v>
      </c>
      <c r="B69" s="14" t="s">
        <v>325</v>
      </c>
      <c r="C69" s="13" t="s">
        <v>591</v>
      </c>
    </row>
    <row r="70" spans="1:3" x14ac:dyDescent="0.25">
      <c r="A70" s="13" t="s">
        <v>638</v>
      </c>
      <c r="B70" s="14" t="s">
        <v>330</v>
      </c>
      <c r="C70" s="13" t="s">
        <v>226</v>
      </c>
    </row>
    <row r="71" spans="1:3" x14ac:dyDescent="0.25">
      <c r="A71" s="13" t="s">
        <v>638</v>
      </c>
      <c r="B71" s="14" t="s">
        <v>334</v>
      </c>
      <c r="C71" s="13" t="s">
        <v>209</v>
      </c>
    </row>
    <row r="72" spans="1:3" x14ac:dyDescent="0.25">
      <c r="A72" s="13" t="s">
        <v>638</v>
      </c>
      <c r="B72" s="14" t="s">
        <v>338</v>
      </c>
      <c r="C72" s="13" t="s">
        <v>226</v>
      </c>
    </row>
    <row r="73" spans="1:3" x14ac:dyDescent="0.25">
      <c r="A73" s="13" t="s">
        <v>638</v>
      </c>
      <c r="B73" s="14" t="s">
        <v>343</v>
      </c>
      <c r="C73" s="13" t="s">
        <v>226</v>
      </c>
    </row>
    <row r="74" spans="1:3" x14ac:dyDescent="0.25">
      <c r="A74" s="13" t="s">
        <v>638</v>
      </c>
      <c r="B74" s="14" t="s">
        <v>346</v>
      </c>
      <c r="C74" s="13" t="s">
        <v>637</v>
      </c>
    </row>
    <row r="75" spans="1:3" x14ac:dyDescent="0.25">
      <c r="A75" s="13" t="s">
        <v>638</v>
      </c>
      <c r="B75" s="14" t="s">
        <v>352</v>
      </c>
      <c r="C75" s="13" t="s">
        <v>226</v>
      </c>
    </row>
    <row r="76" spans="1:3" x14ac:dyDescent="0.25">
      <c r="A76" s="13" t="s">
        <v>638</v>
      </c>
      <c r="B76" s="14" t="s">
        <v>359</v>
      </c>
      <c r="C76" s="13" t="s">
        <v>226</v>
      </c>
    </row>
    <row r="77" spans="1:3" x14ac:dyDescent="0.25">
      <c r="A77" s="13" t="s">
        <v>638</v>
      </c>
      <c r="B77" s="14" t="s">
        <v>364</v>
      </c>
      <c r="C77" s="13" t="s">
        <v>226</v>
      </c>
    </row>
    <row r="78" spans="1:3" x14ac:dyDescent="0.25">
      <c r="A78" s="13" t="s">
        <v>638</v>
      </c>
      <c r="B78" s="14" t="s">
        <v>371</v>
      </c>
      <c r="C78" s="13" t="s">
        <v>591</v>
      </c>
    </row>
    <row r="79" spans="1:3" x14ac:dyDescent="0.25">
      <c r="A79" s="13" t="s">
        <v>638</v>
      </c>
      <c r="B79" s="14" t="s">
        <v>376</v>
      </c>
      <c r="C79" s="13" t="s">
        <v>640</v>
      </c>
    </row>
    <row r="80" spans="1:3" x14ac:dyDescent="0.25">
      <c r="A80" s="13" t="s">
        <v>638</v>
      </c>
      <c r="B80" s="14" t="s">
        <v>380</v>
      </c>
      <c r="C80" s="13" t="s">
        <v>209</v>
      </c>
    </row>
    <row r="81" spans="1:3" x14ac:dyDescent="0.25">
      <c r="A81" s="13" t="s">
        <v>638</v>
      </c>
      <c r="B81" s="14" t="s">
        <v>384</v>
      </c>
      <c r="C81" s="13" t="s">
        <v>209</v>
      </c>
    </row>
    <row r="82" spans="1:3" x14ac:dyDescent="0.25">
      <c r="A82" s="13" t="s">
        <v>638</v>
      </c>
      <c r="B82" s="14" t="s">
        <v>388</v>
      </c>
      <c r="C82" s="13" t="s">
        <v>209</v>
      </c>
    </row>
    <row r="83" spans="1:3" x14ac:dyDescent="0.25">
      <c r="A83" s="13" t="s">
        <v>638</v>
      </c>
      <c r="B83" s="14" t="s">
        <v>390</v>
      </c>
      <c r="C83" s="13" t="s">
        <v>637</v>
      </c>
    </row>
    <row r="84" spans="1:3" x14ac:dyDescent="0.25">
      <c r="A84" s="13" t="s">
        <v>638</v>
      </c>
      <c r="B84" s="14" t="s">
        <v>396</v>
      </c>
      <c r="C84" s="13" t="s">
        <v>226</v>
      </c>
    </row>
    <row r="85" spans="1:3" x14ac:dyDescent="0.25">
      <c r="A85" s="13" t="s">
        <v>638</v>
      </c>
      <c r="B85" s="14" t="s">
        <v>406</v>
      </c>
      <c r="C85" s="13" t="s">
        <v>226</v>
      </c>
    </row>
    <row r="86" spans="1:3" x14ac:dyDescent="0.25">
      <c r="A86" s="13" t="s">
        <v>638</v>
      </c>
      <c r="B86" s="14" t="s">
        <v>413</v>
      </c>
      <c r="C86" s="13" t="s">
        <v>226</v>
      </c>
    </row>
    <row r="87" spans="1:3" x14ac:dyDescent="0.25">
      <c r="A87" s="13" t="s">
        <v>638</v>
      </c>
      <c r="B87" s="14" t="s">
        <v>419</v>
      </c>
      <c r="C87" s="13" t="s">
        <v>209</v>
      </c>
    </row>
    <row r="88" spans="1:3" x14ac:dyDescent="0.25">
      <c r="A88" s="13" t="s">
        <v>638</v>
      </c>
      <c r="B88" s="14" t="s">
        <v>427</v>
      </c>
      <c r="C88" s="13" t="s">
        <v>226</v>
      </c>
    </row>
    <row r="89" spans="1:3" x14ac:dyDescent="0.25">
      <c r="A89" s="13" t="s">
        <v>638</v>
      </c>
      <c r="B89" s="14" t="s">
        <v>430</v>
      </c>
      <c r="C89" s="13" t="s">
        <v>640</v>
      </c>
    </row>
    <row r="90" spans="1:3" x14ac:dyDescent="0.25">
      <c r="A90" s="13" t="s">
        <v>638</v>
      </c>
      <c r="B90" s="14" t="s">
        <v>435</v>
      </c>
      <c r="C90" s="13" t="s">
        <v>210</v>
      </c>
    </row>
    <row r="91" spans="1:3" x14ac:dyDescent="0.25">
      <c r="A91" s="13" t="s">
        <v>638</v>
      </c>
      <c r="B91" s="14" t="s">
        <v>438</v>
      </c>
      <c r="C91" s="13" t="s">
        <v>226</v>
      </c>
    </row>
    <row r="92" spans="1:3" x14ac:dyDescent="0.25">
      <c r="A92" s="13" t="s">
        <v>638</v>
      </c>
      <c r="B92" s="14" t="s">
        <v>444</v>
      </c>
      <c r="C92" s="13" t="s">
        <v>209</v>
      </c>
    </row>
    <row r="93" spans="1:3" x14ac:dyDescent="0.25">
      <c r="A93" s="13" t="s">
        <v>641</v>
      </c>
      <c r="B93" s="14" t="s">
        <v>450</v>
      </c>
      <c r="C93" s="13" t="s">
        <v>226</v>
      </c>
    </row>
    <row r="94" spans="1:3" x14ac:dyDescent="0.25">
      <c r="A94" s="13" t="s">
        <v>641</v>
      </c>
      <c r="B94" s="14" t="s">
        <v>453</v>
      </c>
      <c r="C94" s="13" t="s">
        <v>226</v>
      </c>
    </row>
    <row r="95" spans="1:3" x14ac:dyDescent="0.25">
      <c r="A95" s="13" t="s">
        <v>641</v>
      </c>
      <c r="B95" s="14" t="s">
        <v>457</v>
      </c>
      <c r="C95" s="13" t="s">
        <v>226</v>
      </c>
    </row>
    <row r="96" spans="1:3" x14ac:dyDescent="0.25">
      <c r="A96" s="13" t="s">
        <v>641</v>
      </c>
      <c r="B96" s="14" t="s">
        <v>460</v>
      </c>
      <c r="C96" s="13" t="s">
        <v>640</v>
      </c>
    </row>
    <row r="97" spans="1:3" x14ac:dyDescent="0.25">
      <c r="A97" s="13" t="s">
        <v>641</v>
      </c>
      <c r="B97" s="14" t="s">
        <v>463</v>
      </c>
      <c r="C97" s="13" t="s">
        <v>210</v>
      </c>
    </row>
    <row r="98" spans="1:3" x14ac:dyDescent="0.25">
      <c r="A98" s="13" t="s">
        <v>641</v>
      </c>
      <c r="B98" s="14" t="s">
        <v>465</v>
      </c>
      <c r="C98" s="13" t="s">
        <v>226</v>
      </c>
    </row>
    <row r="99" spans="1:3" x14ac:dyDescent="0.25">
      <c r="A99" s="13" t="s">
        <v>641</v>
      </c>
      <c r="B99" s="14" t="s">
        <v>469</v>
      </c>
      <c r="C99" s="13" t="s">
        <v>591</v>
      </c>
    </row>
    <row r="100" spans="1:3" x14ac:dyDescent="0.25">
      <c r="A100" s="13" t="s">
        <v>641</v>
      </c>
      <c r="B100" s="14" t="s">
        <v>476</v>
      </c>
      <c r="C100" s="13" t="s">
        <v>209</v>
      </c>
    </row>
    <row r="101" spans="1:3" x14ac:dyDescent="0.25">
      <c r="A101" s="13" t="s">
        <v>641</v>
      </c>
      <c r="B101" s="14" t="s">
        <v>483</v>
      </c>
      <c r="C101" s="13" t="s">
        <v>209</v>
      </c>
    </row>
    <row r="102" spans="1:3" x14ac:dyDescent="0.25">
      <c r="A102" s="13" t="s">
        <v>641</v>
      </c>
      <c r="B102" s="14" t="s">
        <v>489</v>
      </c>
      <c r="C102" s="13" t="s">
        <v>637</v>
      </c>
    </row>
    <row r="103" spans="1:3" x14ac:dyDescent="0.25">
      <c r="A103" s="13" t="s">
        <v>641</v>
      </c>
      <c r="B103" s="14" t="s">
        <v>506</v>
      </c>
      <c r="C103" s="13" t="s">
        <v>639</v>
      </c>
    </row>
    <row r="104" spans="1:3" x14ac:dyDescent="0.25">
      <c r="A104" s="13" t="s">
        <v>641</v>
      </c>
      <c r="B104" s="14" t="s">
        <v>510</v>
      </c>
      <c r="C104" s="13" t="s">
        <v>640</v>
      </c>
    </row>
    <row r="105" spans="1:3" x14ac:dyDescent="0.25">
      <c r="A105" s="13" t="s">
        <v>641</v>
      </c>
      <c r="B105" s="14" t="s">
        <v>514</v>
      </c>
      <c r="C105" s="13" t="s">
        <v>226</v>
      </c>
    </row>
    <row r="106" spans="1:3" x14ac:dyDescent="0.25">
      <c r="A106" s="13" t="s">
        <v>641</v>
      </c>
      <c r="B106" s="14" t="s">
        <v>517</v>
      </c>
      <c r="C106" s="13" t="s">
        <v>226</v>
      </c>
    </row>
    <row r="107" spans="1:3" x14ac:dyDescent="0.25">
      <c r="A107" s="13" t="s">
        <v>641</v>
      </c>
      <c r="B107" s="14" t="s">
        <v>519</v>
      </c>
      <c r="C107" s="13" t="s">
        <v>210</v>
      </c>
    </row>
    <row r="108" spans="1:3" x14ac:dyDescent="0.25">
      <c r="A108" s="13" t="s">
        <v>641</v>
      </c>
      <c r="B108" s="14" t="s">
        <v>522</v>
      </c>
      <c r="C108" s="13" t="s">
        <v>226</v>
      </c>
    </row>
    <row r="109" spans="1:3" x14ac:dyDescent="0.25">
      <c r="A109" s="13" t="s">
        <v>641</v>
      </c>
      <c r="B109" s="14" t="s">
        <v>525</v>
      </c>
      <c r="C109" s="13" t="s">
        <v>226</v>
      </c>
    </row>
    <row r="110" spans="1:3" x14ac:dyDescent="0.25">
      <c r="A110" s="13" t="s">
        <v>641</v>
      </c>
      <c r="B110" s="14" t="s">
        <v>530</v>
      </c>
      <c r="C110" s="13" t="s">
        <v>226</v>
      </c>
    </row>
    <row r="111" spans="1:3" x14ac:dyDescent="0.25">
      <c r="A111" s="13" t="s">
        <v>641</v>
      </c>
      <c r="B111" s="14" t="s">
        <v>532</v>
      </c>
      <c r="C111" s="13" t="s">
        <v>226</v>
      </c>
    </row>
    <row r="112" spans="1:3" x14ac:dyDescent="0.25">
      <c r="A112" s="13" t="s">
        <v>641</v>
      </c>
      <c r="B112" s="14" t="s">
        <v>536</v>
      </c>
      <c r="C112" s="13" t="s">
        <v>209</v>
      </c>
    </row>
    <row r="113" spans="1:3" x14ac:dyDescent="0.25">
      <c r="A113" s="13" t="s">
        <v>641</v>
      </c>
      <c r="B113" s="14" t="s">
        <v>540</v>
      </c>
      <c r="C113" s="13" t="s">
        <v>226</v>
      </c>
    </row>
    <row r="114" spans="1:3" x14ac:dyDescent="0.25">
      <c r="A114" s="13" t="s">
        <v>641</v>
      </c>
      <c r="B114" s="14" t="s">
        <v>545</v>
      </c>
      <c r="C114" s="13" t="s">
        <v>637</v>
      </c>
    </row>
    <row r="115" spans="1:3" x14ac:dyDescent="0.25">
      <c r="A115" s="13" t="s">
        <v>641</v>
      </c>
      <c r="B115" s="14" t="s">
        <v>550</v>
      </c>
      <c r="C115" s="13" t="s">
        <v>640</v>
      </c>
    </row>
    <row r="116" spans="1:3" x14ac:dyDescent="0.25">
      <c r="A116" s="13" t="s">
        <v>641</v>
      </c>
      <c r="B116" s="14" t="s">
        <v>555</v>
      </c>
      <c r="C116" s="13" t="s">
        <v>227</v>
      </c>
    </row>
    <row r="117" spans="1:3" x14ac:dyDescent="0.25">
      <c r="A117" s="13" t="s">
        <v>641</v>
      </c>
      <c r="B117" s="14" t="s">
        <v>556</v>
      </c>
      <c r="C117" s="13" t="s">
        <v>640</v>
      </c>
    </row>
    <row r="118" spans="1:3" x14ac:dyDescent="0.25">
      <c r="A118" s="13" t="s">
        <v>641</v>
      </c>
      <c r="B118" s="14" t="s">
        <v>560</v>
      </c>
      <c r="C118" s="13" t="s">
        <v>226</v>
      </c>
    </row>
    <row r="119" spans="1:3" x14ac:dyDescent="0.25">
      <c r="A119" s="13" t="s">
        <v>643</v>
      </c>
      <c r="B119" s="14" t="s">
        <v>566</v>
      </c>
      <c r="C119" s="13" t="s">
        <v>642</v>
      </c>
    </row>
    <row r="120" spans="1:3" x14ac:dyDescent="0.25">
      <c r="A120" s="13" t="s">
        <v>643</v>
      </c>
      <c r="B120" s="14" t="s">
        <v>589</v>
      </c>
      <c r="C120" s="13" t="s">
        <v>642</v>
      </c>
    </row>
    <row r="122" spans="1:3" ht="21" customHeight="1" x14ac:dyDescent="0.3">
      <c r="A122" s="1" t="s">
        <v>644</v>
      </c>
    </row>
    <row r="123" spans="1:3" x14ac:dyDescent="0.25">
      <c r="A123" s="2" t="s">
        <v>645</v>
      </c>
    </row>
    <row r="124" spans="1:3" x14ac:dyDescent="0.25">
      <c r="A124" s="2" t="s">
        <v>646</v>
      </c>
    </row>
    <row r="125" spans="1:3" x14ac:dyDescent="0.25">
      <c r="A125" s="2" t="s">
        <v>647</v>
      </c>
    </row>
    <row r="126" spans="1:3" x14ac:dyDescent="0.25">
      <c r="A126" s="2" t="s">
        <v>648</v>
      </c>
    </row>
    <row r="127" spans="1:3" x14ac:dyDescent="0.25">
      <c r="A127" s="2" t="s">
        <v>649</v>
      </c>
    </row>
    <row r="128" spans="1:3" x14ac:dyDescent="0.25">
      <c r="A128" s="2" t="s">
        <v>650</v>
      </c>
    </row>
    <row r="129" spans="1:1" x14ac:dyDescent="0.25">
      <c r="A129" s="2" t="s">
        <v>651</v>
      </c>
    </row>
    <row r="130" spans="1:1" x14ac:dyDescent="0.25">
      <c r="A130" s="2" t="s">
        <v>652</v>
      </c>
    </row>
    <row r="131" spans="1:1" x14ac:dyDescent="0.25">
      <c r="A131" s="2" t="s">
        <v>653</v>
      </c>
    </row>
    <row r="132" spans="1:1" x14ac:dyDescent="0.25">
      <c r="A132" s="2" t="s">
        <v>654</v>
      </c>
    </row>
    <row r="133" spans="1:1" x14ac:dyDescent="0.25">
      <c r="A133" s="2" t="s">
        <v>655</v>
      </c>
    </row>
    <row r="134" spans="1:1" x14ac:dyDescent="0.25">
      <c r="A134" s="2" t="s">
        <v>656</v>
      </c>
    </row>
    <row r="135" spans="1:1" x14ac:dyDescent="0.25">
      <c r="A135" s="2" t="s">
        <v>657</v>
      </c>
    </row>
    <row r="136" spans="1:1" x14ac:dyDescent="0.25">
      <c r="A136" s="2" t="s">
        <v>658</v>
      </c>
    </row>
    <row r="137" spans="1:1" x14ac:dyDescent="0.25">
      <c r="A137" s="2" t="s">
        <v>659</v>
      </c>
    </row>
    <row r="138" spans="1:1" x14ac:dyDescent="0.25">
      <c r="A138" s="2" t="s">
        <v>660</v>
      </c>
    </row>
    <row r="139" spans="1:1" x14ac:dyDescent="0.25">
      <c r="A139" s="2" t="s">
        <v>661</v>
      </c>
    </row>
    <row r="140" spans="1:1" x14ac:dyDescent="0.25">
      <c r="A140" s="2" t="s">
        <v>662</v>
      </c>
    </row>
    <row r="141" spans="1:1" x14ac:dyDescent="0.25">
      <c r="A141" s="2" t="s">
        <v>663</v>
      </c>
    </row>
    <row r="142" spans="1:1" x14ac:dyDescent="0.25">
      <c r="A142" s="2" t="s">
        <v>664</v>
      </c>
    </row>
    <row r="143" spans="1:1" x14ac:dyDescent="0.25">
      <c r="A143" s="2" t="s">
        <v>665</v>
      </c>
    </row>
    <row r="144" spans="1:1" x14ac:dyDescent="0.25">
      <c r="A144" s="2" t="s">
        <v>666</v>
      </c>
    </row>
    <row r="145" spans="1:1" x14ac:dyDescent="0.25">
      <c r="A145" s="2" t="s">
        <v>667</v>
      </c>
    </row>
    <row r="146" spans="1:1" x14ac:dyDescent="0.25">
      <c r="A146" s="2" t="s">
        <v>668</v>
      </c>
    </row>
    <row r="147" spans="1:1" x14ac:dyDescent="0.25">
      <c r="A147" s="2" t="s">
        <v>669</v>
      </c>
    </row>
    <row r="148" spans="1:1" x14ac:dyDescent="0.25">
      <c r="A148" s="2" t="s">
        <v>670</v>
      </c>
    </row>
    <row r="149" spans="1:1" x14ac:dyDescent="0.25">
      <c r="A149" s="2" t="s">
        <v>671</v>
      </c>
    </row>
    <row r="150" spans="1:1" x14ac:dyDescent="0.25">
      <c r="A150" s="2" t="s">
        <v>672</v>
      </c>
    </row>
    <row r="151" spans="1:1" x14ac:dyDescent="0.25">
      <c r="A151" s="2" t="s">
        <v>673</v>
      </c>
    </row>
    <row r="152" spans="1:1" x14ac:dyDescent="0.25">
      <c r="A152" s="2" t="s">
        <v>674</v>
      </c>
    </row>
    <row r="153" spans="1:1" x14ac:dyDescent="0.25">
      <c r="A153" s="2" t="s">
        <v>675</v>
      </c>
    </row>
    <row r="154" spans="1:1" x14ac:dyDescent="0.25">
      <c r="A154" s="2" t="s">
        <v>676</v>
      </c>
    </row>
    <row r="155" spans="1:1" x14ac:dyDescent="0.25">
      <c r="A155" s="2" t="s">
        <v>677</v>
      </c>
    </row>
    <row r="156" spans="1:1" x14ac:dyDescent="0.25">
      <c r="A156" s="2" t="s">
        <v>678</v>
      </c>
    </row>
    <row r="157" spans="1:1" x14ac:dyDescent="0.25">
      <c r="A157" s="2" t="s">
        <v>679</v>
      </c>
    </row>
    <row r="158" spans="1:1" x14ac:dyDescent="0.25">
      <c r="A158" s="2" t="s">
        <v>680</v>
      </c>
    </row>
    <row r="159" spans="1:1" x14ac:dyDescent="0.25">
      <c r="A159" s="2" t="s">
        <v>681</v>
      </c>
    </row>
    <row r="160" spans="1:1" x14ac:dyDescent="0.25">
      <c r="A160" s="2" t="s">
        <v>682</v>
      </c>
    </row>
    <row r="161" spans="1:1" x14ac:dyDescent="0.25">
      <c r="A161" s="2" t="s">
        <v>683</v>
      </c>
    </row>
    <row r="162" spans="1:1" x14ac:dyDescent="0.25">
      <c r="A162" s="2" t="s">
        <v>684</v>
      </c>
    </row>
    <row r="163" spans="1:1" x14ac:dyDescent="0.25">
      <c r="A163" s="2" t="s">
        <v>685</v>
      </c>
    </row>
    <row r="164" spans="1:1" x14ac:dyDescent="0.25">
      <c r="A164" s="2" t="s">
        <v>686</v>
      </c>
    </row>
    <row r="165" spans="1:1" x14ac:dyDescent="0.25">
      <c r="A165" s="2" t="s">
        <v>687</v>
      </c>
    </row>
    <row r="166" spans="1:1" x14ac:dyDescent="0.25">
      <c r="A166" s="2" t="s">
        <v>688</v>
      </c>
    </row>
    <row r="167" spans="1:1" x14ac:dyDescent="0.25">
      <c r="A167" s="2" t="s">
        <v>689</v>
      </c>
    </row>
    <row r="168" spans="1:1" x14ac:dyDescent="0.25">
      <c r="A168" s="2" t="s">
        <v>690</v>
      </c>
    </row>
    <row r="169" spans="1:1" x14ac:dyDescent="0.25">
      <c r="A169" s="2" t="s">
        <v>691</v>
      </c>
    </row>
    <row r="170" spans="1:1" x14ac:dyDescent="0.25">
      <c r="A170" s="2" t="s">
        <v>692</v>
      </c>
    </row>
    <row r="171" spans="1:1" x14ac:dyDescent="0.25">
      <c r="A171" s="2" t="s">
        <v>693</v>
      </c>
    </row>
    <row r="172" spans="1:1" x14ac:dyDescent="0.25">
      <c r="A172" s="2" t="s">
        <v>694</v>
      </c>
    </row>
    <row r="173" spans="1:1" x14ac:dyDescent="0.25">
      <c r="A173" s="2" t="s">
        <v>695</v>
      </c>
    </row>
    <row r="174" spans="1:1" x14ac:dyDescent="0.25">
      <c r="A174" s="2" t="s">
        <v>696</v>
      </c>
    </row>
    <row r="175" spans="1:1" x14ac:dyDescent="0.25">
      <c r="A175" s="2" t="s">
        <v>697</v>
      </c>
    </row>
    <row r="176" spans="1:1" x14ac:dyDescent="0.25">
      <c r="A176" s="2" t="s">
        <v>698</v>
      </c>
    </row>
    <row r="177" spans="1:1" x14ac:dyDescent="0.25">
      <c r="A177" s="2" t="s">
        <v>699</v>
      </c>
    </row>
    <row r="178" spans="1:1" x14ac:dyDescent="0.25">
      <c r="A178" s="2" t="s">
        <v>700</v>
      </c>
    </row>
    <row r="179" spans="1:1" x14ac:dyDescent="0.25">
      <c r="A179" s="2" t="s">
        <v>701</v>
      </c>
    </row>
    <row r="180" spans="1:1" x14ac:dyDescent="0.25">
      <c r="A180" s="2" t="s">
        <v>702</v>
      </c>
    </row>
    <row r="181" spans="1:1" x14ac:dyDescent="0.25">
      <c r="A181" s="2" t="s">
        <v>703</v>
      </c>
    </row>
    <row r="182" spans="1:1" x14ac:dyDescent="0.25">
      <c r="A182" s="2" t="s">
        <v>704</v>
      </c>
    </row>
    <row r="183" spans="1:1" x14ac:dyDescent="0.25">
      <c r="A183" s="2" t="s">
        <v>705</v>
      </c>
    </row>
    <row r="184" spans="1:1" x14ac:dyDescent="0.25">
      <c r="A184" s="2" t="s">
        <v>706</v>
      </c>
    </row>
    <row r="185" spans="1:1" x14ac:dyDescent="0.25">
      <c r="A185" s="2" t="s">
        <v>707</v>
      </c>
    </row>
    <row r="186" spans="1:1" x14ac:dyDescent="0.25">
      <c r="A186" s="2" t="s">
        <v>708</v>
      </c>
    </row>
    <row r="187" spans="1:1" x14ac:dyDescent="0.25">
      <c r="A187" s="2" t="s">
        <v>709</v>
      </c>
    </row>
    <row r="188" spans="1:1" x14ac:dyDescent="0.25">
      <c r="A188" s="2"/>
    </row>
    <row r="189" spans="1:1" x14ac:dyDescent="0.25">
      <c r="A189" s="2" t="s">
        <v>710</v>
      </c>
    </row>
  </sheetData>
  <sheetProtection sheet="1" objects="1" scenarios="1" sort="0" autoFilter="0"/>
  <autoFilter ref="A29:C120"/>
  <hyperlinks>
    <hyperlink ref="B30" location="'Input'!B6" display="1300. Company, charging year, data version"/>
    <hyperlink ref="B31" location="'Input'!B12" display="1301. DNO LV mains usage"/>
    <hyperlink ref="B32" location="'Input'!B22" display="1302. DNO HV mains usage"/>
    <hyperlink ref="B33" location="'Input'!B32" display="1310. DPCR4 aggregate allowances (£)"/>
    <hyperlink ref="B34" location="'Input'!B41" display="1315. Analysis of allowed revenue for 2007/2008 (£/year)"/>
    <hyperlink ref="B35" location="'Input'!B52" display="1321. Units distributed (GWh)"/>
    <hyperlink ref="B36" location="'Input'!B64" display="1322. Losses (GWh)"/>
    <hyperlink ref="B37" location="'Input'!B73" display="1328. DCP 117/DCP 231 additional annual income (£)"/>
    <hyperlink ref="B38" location="'Input'!B84" display="1329. Net new connections and reinforcement costs (£)"/>
    <hyperlink ref="B39" location="'Input'!B94" display="1330. Allocated costs (£/year)"/>
    <hyperlink ref="B40" location="'Input'!B136" display="1331. Assets in CDCM model (£)"/>
    <hyperlink ref="B41" location="'Input'!B145" display="1332. All notional assets in EDCM (£)"/>
    <hyperlink ref="B42" location="'Input'!B155" display="1335. Total costs (£/year)"/>
    <hyperlink ref="B43" location="'Input'!B198" display="1355. MEAV data"/>
    <hyperlink ref="B44" location="'Input'!B291" display="1369. Net capex analysis pre-DCP 118 (£)"/>
    <hyperlink ref="B45" location="'Input'!B304" display="1380. Net capex: ratio of LV services to LV total"/>
    <hyperlink ref="B46" location="'CDCM'!B9" display="1401. Allocated costs after DCP 117 adjustments"/>
    <hyperlink ref="B47" location="'CDCM'!B56" display="1402. Expenditure data"/>
    <hyperlink ref="B48" location="'CDCM'!B97" display="1403. Allocation rules"/>
    <hyperlink ref="B49" location="'CDCM'!B152" display="1404. MEAV calculations"/>
    <hyperlink ref="B50" location="'CDCM'!B250" display="1405. MEAV by network level (£)"/>
    <hyperlink ref="B51" location="'CDCM'!B261" display="1406. MEAV percentages"/>
    <hyperlink ref="B52" location="'CDCM'!B270" display="1407. EHV asset levels"/>
    <hyperlink ref="B53" location="'CDCM'!B283" display="1408. Proportion of EHV notional assets which are in the CDCM"/>
    <hyperlink ref="B54" location="'CDCM'!B295" display="1409. Proportion to be kept"/>
    <hyperlink ref="B55" location="'CDCM'!B308" display="1410. MEAV percentages after DCP 118 exclusions"/>
    <hyperlink ref="B56" location="'CDCM'!B316" display="1411. EHV only"/>
    <hyperlink ref="B57" location="'CDCM'!B325" display="1412. LV only"/>
    <hyperlink ref="B58" location="'CDCM'!B340" display="1413. All allocation percentages"/>
    <hyperlink ref="B59" location="'CDCM'!B387" display="1414. Complete allocation"/>
    <hyperlink ref="B60" location="'CDCM'!B432" display="1415. Complete allocation: LV total share"/>
    <hyperlink ref="B61" location="'CDCM'!B478" display="1416. MEAV: ratio of LV services to LV total"/>
    <hyperlink ref="B62" location="'CDCM'!B490" display="1417. Allocation of LV to LV services"/>
    <hyperlink ref="B63" location="'CDCM'!B535" display="1418. Allocation to LV services"/>
    <hyperlink ref="B64" location="'CDCM'!B579" display="1419. Allocation to LV mains"/>
    <hyperlink ref="B65" location="'CDCM'!B624" display="1420. Complete allocation split between LV mains and services"/>
    <hyperlink ref="B66" location="'CDCM'!B668" display="1421. Complete allocation, adjusted for regulatory capitalisation"/>
    <hyperlink ref="B67" location="'CDCM'!B711" display="1422. Total expensed for each level"/>
    <hyperlink ref="B68" location="'CDCM'!B722" display="1423. Expensed proportions"/>
    <hyperlink ref="B69" location="'CDCM'!B733" display="1424. Net capex percentages"/>
    <hyperlink ref="B70" location="'CDCM'!B746" display="1425. Net capex percentages after DCP 118 exclusions"/>
    <hyperlink ref="B71" location="'CDCM'!B758" display="1426. Net capex: LV total share"/>
    <hyperlink ref="B72" location="'CDCM'!B771" display="1427. Allocation to LV services"/>
    <hyperlink ref="B73" location="'CDCM'!B783" display="1428. Allocation to LV mains"/>
    <hyperlink ref="B74" location="'CDCM'!B796" display="1429. Net capex allocation split between LV mains and services"/>
    <hyperlink ref="B75" location="'CDCM'!B809" display="1430. Proportion of price control revenue attributed to opex"/>
    <hyperlink ref="B76" location="'CDCM'!B822" display="1431. To be deducted from revenue and treated as &quot;upstream&quot; cost"/>
    <hyperlink ref="B77" location="'CDCM'!B837" display="1432. Revenue to be allocated between network levels (£/year)"/>
    <hyperlink ref="B78" location="'CDCM'!B850" display="1433. Adjustment factors to LV (kWh/GWh)"/>
    <hyperlink ref="B79" location="'CDCM'!B864" display="1434. Units flowing, loss adjusted to LV (kWh)"/>
    <hyperlink ref="B80" location="'CDCM'!B878" display="1435. Units at LV"/>
    <hyperlink ref="B81" location="'CDCM'!B890" display="1436. Allocation to LV services"/>
    <hyperlink ref="B82" location="'CDCM'!B901" display="1437. Allocation to LV mains"/>
    <hyperlink ref="B83" location="'CDCM'!B914" display="1438. Units"/>
    <hyperlink ref="B84" location="'CDCM'!B931" display="1439. p/kWh split (DCP 117 modified)"/>
    <hyperlink ref="B85" location="'CDCM'!B944" display="1440. p/kWh not split"/>
    <hyperlink ref="B86" location="'CDCM'!B956" display="1441. Allocated proportion"/>
    <hyperlink ref="B87" location="'CDCM'!B968" display="1442. Allocations to network levels"/>
    <hyperlink ref="B88" location="'CDCM'!B979" display="1443. Complete allocation, zeroing out negative numbers"/>
    <hyperlink ref="B89" location="'CDCM'!B1024" display="1444. Direct costs"/>
    <hyperlink ref="B90" location="'CDCM'!B1035" display="1445. Total costs"/>
    <hyperlink ref="B91" location="'CDCM'!B1047" display="1446. Direct cost proportion for each network level"/>
    <hyperlink ref="B92" location="'CDCM'!B1059" display="1447. HV and LV direct cost proportions"/>
    <hyperlink ref="B93" location="'EDCM'!B11" display="1501. All allocation percentages"/>
    <hyperlink ref="B94" location="'EDCM'!B58" display="1502. Complete allocation"/>
    <hyperlink ref="B95" location="'EDCM'!B102" display="1503. Complete allocation, zeroing out negative numbers"/>
    <hyperlink ref="B96" location="'EDCM'!B147" display="1504. Direct costs"/>
    <hyperlink ref="B97" location="'EDCM'!B158" display="1505. Total costs"/>
    <hyperlink ref="B98" location="'EDCM'!B170" display="1506. Direct cost proportion for each network level"/>
    <hyperlink ref="B99" location="'EDCM'!B183" display="1507. Splitting factors"/>
    <hyperlink ref="B100" location="'EDCM'!B195" display="1508. Splitting factor 132kV"/>
    <hyperlink ref="B101" location="'EDCM'!B209" display="1509. Splitting factor EHV"/>
    <hyperlink ref="B102" location="'EDCM'!B225" display="1510. Network levels not covered by DNO network"/>
    <hyperlink ref="B103" location="'EDCM'!B257" display="1511. MEAV calculations"/>
    <hyperlink ref="B104" location="'EDCM'!B353" display="1512. MEAV by network level (£)"/>
    <hyperlink ref="B105" location="'EDCM'!B364" display="1513. MEAV percentages"/>
    <hyperlink ref="B106" location="'EDCM'!B376" display="1514. Complete allocation, adjusted for regulatory capitalisation"/>
    <hyperlink ref="B107" location="'EDCM'!B419" display="1515. Total expensed for each level"/>
    <hyperlink ref="B108" location="'EDCM'!B430" display="1516. Expensed proportions"/>
    <hyperlink ref="B109" location="'EDCM'!B446" display="1517. p/kWh split (DCP 117 modified)"/>
    <hyperlink ref="B110" location="'EDCM'!B459" display="1518. p/kWh not split"/>
    <hyperlink ref="B111" location="'EDCM'!B471" display="1519. Allocated proportion"/>
    <hyperlink ref="B112" location="'EDCM'!B483" display="1520. Allocation to EHV network levels"/>
    <hyperlink ref="B113" location="'EDCM'!B495" display="1521. Allocation between EHV network levels"/>
    <hyperlink ref="B114" location="'EDCM'!B507" display="1522. Extended allocation"/>
    <hyperlink ref="B115" location="'EDCM'!B520" display="1523. Proportion of costs not covered by DNO network"/>
    <hyperlink ref="B116" location="'EDCM'!B547" display="1524. Network levels not covered by all-the-way tariff"/>
    <hyperlink ref="B117" location="'EDCM'!B578" display="1525. Proportion of costs not covered by all-the-way tariff"/>
    <hyperlink ref="B118" location="'EDCM'!B609" display="1526. QNO discounts (EDCM)"/>
    <hyperlink ref="B119" location="'Results'!B16" display="1601. QNO discounts (CDCM) ⇒1037. For CDCM model"/>
    <hyperlink ref="B120" location="'Results'!B25" display="1602. QNO discounts (EDCM) ⇒1181. For EDCM model"/>
  </hyperlinks>
  <pageMargins left="0.7" right="0.7" top="0.75" bottom="0.75" header="0.3" footer="0.3"/>
  <pageSetup paperSize="9" scale="5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9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60.7109375" customWidth="1"/>
    <col min="2" max="251" width="20.7109375" customWidth="1"/>
  </cols>
  <sheetData>
    <row r="1" spans="1:5" ht="21" customHeight="1" x14ac:dyDescent="0.3">
      <c r="A1" s="1" t="str">
        <f>"Input data for "&amp;Input!B7&amp;" in "&amp;Input!C7&amp;" ("&amp;Input!D7&amp;")"</f>
        <v>Input data for no company in no year (no data version)</v>
      </c>
    </row>
    <row r="2" spans="1:5" x14ac:dyDescent="0.25">
      <c r="A2" s="2" t="s">
        <v>198</v>
      </c>
    </row>
    <row r="4" spans="1:5" ht="21" customHeight="1" x14ac:dyDescent="0.3">
      <c r="A4" s="1" t="s">
        <v>0</v>
      </c>
    </row>
    <row r="6" spans="1:5" x14ac:dyDescent="0.25">
      <c r="B6" s="15" t="s">
        <v>1</v>
      </c>
      <c r="C6" s="15" t="s">
        <v>2</v>
      </c>
      <c r="D6" s="15" t="s">
        <v>3</v>
      </c>
    </row>
    <row r="7" spans="1:5" x14ac:dyDescent="0.25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5" ht="21" customHeight="1" x14ac:dyDescent="0.3">
      <c r="A9" s="1" t="s">
        <v>8</v>
      </c>
    </row>
    <row r="10" spans="1:5" x14ac:dyDescent="0.25">
      <c r="A10" s="2" t="s">
        <v>9</v>
      </c>
    </row>
    <row r="12" spans="1:5" x14ac:dyDescent="0.25">
      <c r="B12" s="15" t="s">
        <v>10</v>
      </c>
    </row>
    <row r="13" spans="1:5" x14ac:dyDescent="0.25">
      <c r="A13" s="4" t="s">
        <v>10</v>
      </c>
      <c r="B13" s="18" t="e">
        <f>#VALUE!</f>
        <v>#VALUE!</v>
      </c>
      <c r="C13" s="17"/>
    </row>
    <row r="15" spans="1:5" x14ac:dyDescent="0.25">
      <c r="A15" s="2" t="s">
        <v>11</v>
      </c>
    </row>
    <row r="16" spans="1:5" x14ac:dyDescent="0.25">
      <c r="A16" s="19" t="s">
        <v>475</v>
      </c>
    </row>
    <row r="17" spans="1:4" x14ac:dyDescent="0.25">
      <c r="A17" s="19" t="s">
        <v>588</v>
      </c>
    </row>
    <row r="19" spans="1:4" ht="21" customHeight="1" x14ac:dyDescent="0.3">
      <c r="A19" s="1" t="s">
        <v>12</v>
      </c>
    </row>
    <row r="20" spans="1:4" x14ac:dyDescent="0.25">
      <c r="A20" s="2" t="s">
        <v>13</v>
      </c>
    </row>
    <row r="22" spans="1:4" x14ac:dyDescent="0.25">
      <c r="B22" s="15" t="s">
        <v>14</v>
      </c>
    </row>
    <row r="23" spans="1:4" x14ac:dyDescent="0.25">
      <c r="A23" s="4" t="s">
        <v>14</v>
      </c>
      <c r="B23" s="18" t="e">
        <f>#VALUE!</f>
        <v>#VALUE!</v>
      </c>
      <c r="C23" s="17"/>
    </row>
    <row r="25" spans="1:4" x14ac:dyDescent="0.25">
      <c r="A25" s="2" t="s">
        <v>11</v>
      </c>
    </row>
    <row r="26" spans="1:4" x14ac:dyDescent="0.25">
      <c r="A26" s="19" t="s">
        <v>475</v>
      </c>
    </row>
    <row r="27" spans="1:4" x14ac:dyDescent="0.25">
      <c r="A27" s="19" t="s">
        <v>588</v>
      </c>
    </row>
    <row r="29" spans="1:4" ht="21" customHeight="1" x14ac:dyDescent="0.3">
      <c r="A29" s="1" t="s">
        <v>15</v>
      </c>
    </row>
    <row r="30" spans="1:4" x14ac:dyDescent="0.25">
      <c r="A30" s="2" t="s">
        <v>16</v>
      </c>
    </row>
    <row r="32" spans="1:4" ht="30" x14ac:dyDescent="0.25">
      <c r="B32" s="15" t="s">
        <v>17</v>
      </c>
      <c r="C32" s="15" t="s">
        <v>18</v>
      </c>
      <c r="D32" s="15" t="s">
        <v>19</v>
      </c>
    </row>
    <row r="33" spans="1:5" x14ac:dyDescent="0.25">
      <c r="A33" s="4" t="s">
        <v>20</v>
      </c>
      <c r="B33" s="20" t="e">
        <f>#VALUE!</f>
        <v>#VALUE!</v>
      </c>
      <c r="C33" s="20" t="e">
        <f>#VALUE!</f>
        <v>#VALUE!</v>
      </c>
      <c r="D33" s="20" t="e">
        <f>#VALUE!</f>
        <v>#VALUE!</v>
      </c>
      <c r="E33" s="17"/>
    </row>
    <row r="35" spans="1:5" x14ac:dyDescent="0.25">
      <c r="A35" s="2" t="s">
        <v>11</v>
      </c>
    </row>
    <row r="36" spans="1:5" x14ac:dyDescent="0.25">
      <c r="A36" s="19" t="s">
        <v>358</v>
      </c>
    </row>
    <row r="38" spans="1:5" ht="21" customHeight="1" x14ac:dyDescent="0.3">
      <c r="A38" s="1" t="s">
        <v>21</v>
      </c>
    </row>
    <row r="39" spans="1:5" x14ac:dyDescent="0.25">
      <c r="A39" s="2" t="s">
        <v>22</v>
      </c>
    </row>
    <row r="41" spans="1:5" ht="30" x14ac:dyDescent="0.25">
      <c r="B41" s="15" t="s">
        <v>23</v>
      </c>
      <c r="C41" s="15" t="s">
        <v>24</v>
      </c>
    </row>
    <row r="42" spans="1:5" x14ac:dyDescent="0.25">
      <c r="A42" s="4" t="s">
        <v>25</v>
      </c>
      <c r="B42" s="20" t="e">
        <f>#VALUE!</f>
        <v>#VALUE!</v>
      </c>
      <c r="C42" s="20" t="e">
        <f>#VALUE!</f>
        <v>#VALUE!</v>
      </c>
      <c r="D42" s="17"/>
    </row>
    <row r="44" spans="1:5" x14ac:dyDescent="0.25">
      <c r="A44" s="2" t="s">
        <v>11</v>
      </c>
    </row>
    <row r="45" spans="1:5" x14ac:dyDescent="0.25">
      <c r="A45" s="19" t="s">
        <v>370</v>
      </c>
    </row>
    <row r="46" spans="1:5" x14ac:dyDescent="0.25">
      <c r="A46" s="19" t="s">
        <v>412</v>
      </c>
    </row>
    <row r="47" spans="1:5" x14ac:dyDescent="0.25">
      <c r="A47" s="19" t="s">
        <v>531</v>
      </c>
    </row>
    <row r="49" spans="1:3" ht="21" customHeight="1" x14ac:dyDescent="0.3">
      <c r="A49" s="1" t="s">
        <v>26</v>
      </c>
    </row>
    <row r="50" spans="1:3" x14ac:dyDescent="0.25">
      <c r="A50" s="2" t="s">
        <v>27</v>
      </c>
    </row>
    <row r="52" spans="1:3" ht="30" x14ac:dyDescent="0.25">
      <c r="B52" s="15" t="s">
        <v>28</v>
      </c>
    </row>
    <row r="53" spans="1:3" x14ac:dyDescent="0.25">
      <c r="A53" s="4" t="s">
        <v>29</v>
      </c>
      <c r="B53" s="21" t="e">
        <f>#VALUE!</f>
        <v>#VALUE!</v>
      </c>
      <c r="C53" s="17"/>
    </row>
    <row r="54" spans="1:3" x14ac:dyDescent="0.25">
      <c r="A54" s="4" t="s">
        <v>30</v>
      </c>
      <c r="B54" s="21" t="e">
        <f>#VALUE!</f>
        <v>#VALUE!</v>
      </c>
      <c r="C54" s="17"/>
    </row>
    <row r="55" spans="1:3" x14ac:dyDescent="0.25">
      <c r="A55" s="4" t="s">
        <v>31</v>
      </c>
      <c r="B55" s="21" t="e">
        <f>#VALUE!</f>
        <v>#VALUE!</v>
      </c>
      <c r="C55" s="17"/>
    </row>
    <row r="57" spans="1:3" x14ac:dyDescent="0.25">
      <c r="A57" s="2" t="s">
        <v>11</v>
      </c>
    </row>
    <row r="58" spans="1:3" x14ac:dyDescent="0.25">
      <c r="A58" s="19" t="s">
        <v>375</v>
      </c>
    </row>
    <row r="59" spans="1:3" x14ac:dyDescent="0.25">
      <c r="A59" s="19" t="s">
        <v>379</v>
      </c>
    </row>
    <row r="61" spans="1:3" ht="21" customHeight="1" x14ac:dyDescent="0.3">
      <c r="A61" s="1" t="s">
        <v>32</v>
      </c>
    </row>
    <row r="62" spans="1:3" x14ac:dyDescent="0.25">
      <c r="A62" s="2" t="s">
        <v>33</v>
      </c>
    </row>
    <row r="64" spans="1:3" x14ac:dyDescent="0.25">
      <c r="B64" s="15" t="s">
        <v>34</v>
      </c>
    </row>
    <row r="65" spans="1:3" x14ac:dyDescent="0.25">
      <c r="A65" s="4" t="s">
        <v>34</v>
      </c>
      <c r="B65" s="21" t="e">
        <f>#VALUE!</f>
        <v>#VALUE!</v>
      </c>
      <c r="C65" s="17"/>
    </row>
    <row r="67" spans="1:3" x14ac:dyDescent="0.25">
      <c r="A67" s="2" t="s">
        <v>11</v>
      </c>
    </row>
    <row r="68" spans="1:3" x14ac:dyDescent="0.25">
      <c r="A68" s="19" t="s">
        <v>375</v>
      </c>
    </row>
    <row r="70" spans="1:3" ht="21" customHeight="1" x14ac:dyDescent="0.3">
      <c r="A70" s="1" t="s">
        <v>35</v>
      </c>
    </row>
    <row r="71" spans="1:3" x14ac:dyDescent="0.25">
      <c r="A71" s="2" t="s">
        <v>36</v>
      </c>
    </row>
    <row r="73" spans="1:3" ht="45" x14ac:dyDescent="0.25">
      <c r="B73" s="15" t="s">
        <v>37</v>
      </c>
    </row>
    <row r="74" spans="1:3" x14ac:dyDescent="0.25">
      <c r="A74" s="4" t="s">
        <v>37</v>
      </c>
      <c r="B74" s="20" t="e">
        <f>#VALUE!</f>
        <v>#VALUE!</v>
      </c>
      <c r="C74" s="17"/>
    </row>
    <row r="76" spans="1:3" x14ac:dyDescent="0.25">
      <c r="A76" s="2" t="s">
        <v>11</v>
      </c>
    </row>
    <row r="77" spans="1:3" x14ac:dyDescent="0.25">
      <c r="A77" s="19" t="s">
        <v>405</v>
      </c>
    </row>
    <row r="78" spans="1:3" x14ac:dyDescent="0.25">
      <c r="A78" s="19" t="s">
        <v>529</v>
      </c>
    </row>
    <row r="80" spans="1:3" ht="21" customHeight="1" x14ac:dyDescent="0.3">
      <c r="A80" s="1" t="s">
        <v>38</v>
      </c>
    </row>
    <row r="81" spans="1:6" x14ac:dyDescent="0.25">
      <c r="A81" s="2" t="s">
        <v>39</v>
      </c>
    </row>
    <row r="82" spans="1:6" x14ac:dyDescent="0.25">
      <c r="A82" s="2" t="s">
        <v>40</v>
      </c>
    </row>
    <row r="84" spans="1:6" x14ac:dyDescent="0.25">
      <c r="B84" s="15" t="s">
        <v>31</v>
      </c>
      <c r="C84" s="15" t="s">
        <v>41</v>
      </c>
      <c r="D84" s="15" t="s">
        <v>30</v>
      </c>
      <c r="E84" s="15" t="s">
        <v>42</v>
      </c>
    </row>
    <row r="85" spans="1:6" ht="30" x14ac:dyDescent="0.25">
      <c r="A85" s="4" t="s">
        <v>43</v>
      </c>
      <c r="B85" s="20" t="e">
        <f>#VALUE!</f>
        <v>#VALUE!</v>
      </c>
      <c r="C85" s="20" t="e">
        <f>#VALUE!</f>
        <v>#VALUE!</v>
      </c>
      <c r="D85" s="20" t="e">
        <f>#VALUE!</f>
        <v>#VALUE!</v>
      </c>
      <c r="E85" s="20" t="e">
        <f>#VALUE!</f>
        <v>#VALUE!</v>
      </c>
      <c r="F85" s="17"/>
    </row>
    <row r="87" spans="1:6" x14ac:dyDescent="0.25">
      <c r="A87" s="2" t="s">
        <v>11</v>
      </c>
    </row>
    <row r="88" spans="1:6" x14ac:dyDescent="0.25">
      <c r="A88" s="19" t="s">
        <v>204</v>
      </c>
    </row>
    <row r="90" spans="1:6" ht="21" customHeight="1" x14ac:dyDescent="0.3">
      <c r="A90" s="1" t="s">
        <v>44</v>
      </c>
    </row>
    <row r="91" spans="1:6" x14ac:dyDescent="0.25">
      <c r="A91" s="2" t="s">
        <v>45</v>
      </c>
    </row>
    <row r="92" spans="1:6" x14ac:dyDescent="0.25">
      <c r="A92" s="2" t="s">
        <v>46</v>
      </c>
    </row>
    <row r="94" spans="1:6" x14ac:dyDescent="0.25">
      <c r="B94" s="15" t="s">
        <v>31</v>
      </c>
      <c r="C94" s="15" t="s">
        <v>41</v>
      </c>
      <c r="D94" s="15" t="s">
        <v>30</v>
      </c>
      <c r="E94" s="15" t="s">
        <v>42</v>
      </c>
    </row>
    <row r="95" spans="1:6" ht="30" x14ac:dyDescent="0.25">
      <c r="A95" s="4" t="s">
        <v>43</v>
      </c>
      <c r="B95" s="20" t="e">
        <f>#VALUE!</f>
        <v>#VALUE!</v>
      </c>
      <c r="C95" s="20" t="e">
        <f>#VALUE!</f>
        <v>#VALUE!</v>
      </c>
      <c r="D95" s="20" t="e">
        <f>#VALUE!</f>
        <v>#VALUE!</v>
      </c>
      <c r="E95" s="20" t="e">
        <f>#VALUE!</f>
        <v>#VALUE!</v>
      </c>
      <c r="F95" s="17"/>
    </row>
    <row r="96" spans="1:6" x14ac:dyDescent="0.25">
      <c r="A96" s="4" t="s">
        <v>47</v>
      </c>
      <c r="B96" s="20" t="e">
        <f>#VALUE!</f>
        <v>#VALUE!</v>
      </c>
      <c r="C96" s="20" t="e">
        <f>#VALUE!</f>
        <v>#VALUE!</v>
      </c>
      <c r="D96" s="20" t="e">
        <f>#VALUE!</f>
        <v>#VALUE!</v>
      </c>
      <c r="E96" s="20" t="e">
        <f>#VALUE!</f>
        <v>#VALUE!</v>
      </c>
      <c r="F96" s="17"/>
    </row>
    <row r="97" spans="1:6" x14ac:dyDescent="0.25">
      <c r="A97" s="4" t="s">
        <v>48</v>
      </c>
      <c r="B97" s="20" t="e">
        <f>#VALUE!</f>
        <v>#VALUE!</v>
      </c>
      <c r="C97" s="20" t="e">
        <f>#VALUE!</f>
        <v>#VALUE!</v>
      </c>
      <c r="D97" s="20" t="e">
        <f>#VALUE!</f>
        <v>#VALUE!</v>
      </c>
      <c r="E97" s="20" t="e">
        <f>#VALUE!</f>
        <v>#VALUE!</v>
      </c>
      <c r="F97" s="17"/>
    </row>
    <row r="98" spans="1:6" x14ac:dyDescent="0.25">
      <c r="A98" s="4" t="s">
        <v>49</v>
      </c>
      <c r="B98" s="20" t="e">
        <f>#VALUE!</f>
        <v>#VALUE!</v>
      </c>
      <c r="C98" s="20" t="e">
        <f>#VALUE!</f>
        <v>#VALUE!</v>
      </c>
      <c r="D98" s="20" t="e">
        <f>#VALUE!</f>
        <v>#VALUE!</v>
      </c>
      <c r="E98" s="20" t="e">
        <f>#VALUE!</f>
        <v>#VALUE!</v>
      </c>
      <c r="F98" s="17"/>
    </row>
    <row r="99" spans="1:6" x14ac:dyDescent="0.25">
      <c r="A99" s="4" t="s">
        <v>50</v>
      </c>
      <c r="B99" s="20" t="e">
        <f>#VALUE!</f>
        <v>#VALUE!</v>
      </c>
      <c r="C99" s="20" t="e">
        <f>#VALUE!</f>
        <v>#VALUE!</v>
      </c>
      <c r="D99" s="20" t="e">
        <f>#VALUE!</f>
        <v>#VALUE!</v>
      </c>
      <c r="E99" s="20" t="e">
        <f>#VALUE!</f>
        <v>#VALUE!</v>
      </c>
      <c r="F99" s="17"/>
    </row>
    <row r="100" spans="1:6" x14ac:dyDescent="0.25">
      <c r="A100" s="4" t="s">
        <v>51</v>
      </c>
      <c r="B100" s="20" t="e">
        <f>#VALUE!</f>
        <v>#VALUE!</v>
      </c>
      <c r="C100" s="20" t="e">
        <f>#VALUE!</f>
        <v>#VALUE!</v>
      </c>
      <c r="D100" s="20" t="e">
        <f>#VALUE!</f>
        <v>#VALUE!</v>
      </c>
      <c r="E100" s="20" t="e">
        <f>#VALUE!</f>
        <v>#VALUE!</v>
      </c>
      <c r="F100" s="17"/>
    </row>
    <row r="101" spans="1:6" x14ac:dyDescent="0.25">
      <c r="A101" s="4" t="s">
        <v>52</v>
      </c>
      <c r="B101" s="20" t="e">
        <f>#VALUE!</f>
        <v>#VALUE!</v>
      </c>
      <c r="C101" s="20" t="e">
        <f>#VALUE!</f>
        <v>#VALUE!</v>
      </c>
      <c r="D101" s="20" t="e">
        <f>#VALUE!</f>
        <v>#VALUE!</v>
      </c>
      <c r="E101" s="20" t="e">
        <f>#VALUE!</f>
        <v>#VALUE!</v>
      </c>
      <c r="F101" s="17"/>
    </row>
    <row r="102" spans="1:6" x14ac:dyDescent="0.25">
      <c r="A102" s="4" t="s">
        <v>53</v>
      </c>
      <c r="B102" s="20" t="e">
        <f>#VALUE!</f>
        <v>#VALUE!</v>
      </c>
      <c r="C102" s="20" t="e">
        <f>#VALUE!</f>
        <v>#VALUE!</v>
      </c>
      <c r="D102" s="20" t="e">
        <f>#VALUE!</f>
        <v>#VALUE!</v>
      </c>
      <c r="E102" s="20" t="e">
        <f>#VALUE!</f>
        <v>#VALUE!</v>
      </c>
      <c r="F102" s="17"/>
    </row>
    <row r="103" spans="1:6" x14ac:dyDescent="0.25">
      <c r="A103" s="4" t="s">
        <v>54</v>
      </c>
      <c r="B103" s="20" t="e">
        <f>#VALUE!</f>
        <v>#VALUE!</v>
      </c>
      <c r="C103" s="20" t="e">
        <f>#VALUE!</f>
        <v>#VALUE!</v>
      </c>
      <c r="D103" s="20" t="e">
        <f>#VALUE!</f>
        <v>#VALUE!</v>
      </c>
      <c r="E103" s="20" t="e">
        <f>#VALUE!</f>
        <v>#VALUE!</v>
      </c>
      <c r="F103" s="17"/>
    </row>
    <row r="104" spans="1:6" x14ac:dyDescent="0.25">
      <c r="A104" s="4" t="s">
        <v>55</v>
      </c>
      <c r="B104" s="20" t="e">
        <f>#VALUE!</f>
        <v>#VALUE!</v>
      </c>
      <c r="C104" s="20" t="e">
        <f>#VALUE!</f>
        <v>#VALUE!</v>
      </c>
      <c r="D104" s="20" t="e">
        <f>#VALUE!</f>
        <v>#VALUE!</v>
      </c>
      <c r="E104" s="20" t="e">
        <f>#VALUE!</f>
        <v>#VALUE!</v>
      </c>
      <c r="F104" s="17"/>
    </row>
    <row r="105" spans="1:6" x14ac:dyDescent="0.25">
      <c r="A105" s="4" t="s">
        <v>56</v>
      </c>
      <c r="B105" s="20" t="e">
        <f>#VALUE!</f>
        <v>#VALUE!</v>
      </c>
      <c r="C105" s="20" t="e">
        <f>#VALUE!</f>
        <v>#VALUE!</v>
      </c>
      <c r="D105" s="20" t="e">
        <f>#VALUE!</f>
        <v>#VALUE!</v>
      </c>
      <c r="E105" s="20" t="e">
        <f>#VALUE!</f>
        <v>#VALUE!</v>
      </c>
      <c r="F105" s="17"/>
    </row>
    <row r="106" spans="1:6" x14ac:dyDescent="0.25">
      <c r="A106" s="4" t="s">
        <v>57</v>
      </c>
      <c r="B106" s="20" t="e">
        <f>#VALUE!</f>
        <v>#VALUE!</v>
      </c>
      <c r="C106" s="20" t="e">
        <f>#VALUE!</f>
        <v>#VALUE!</v>
      </c>
      <c r="D106" s="20" t="e">
        <f>#VALUE!</f>
        <v>#VALUE!</v>
      </c>
      <c r="E106" s="20" t="e">
        <f>#VALUE!</f>
        <v>#VALUE!</v>
      </c>
      <c r="F106" s="17"/>
    </row>
    <row r="107" spans="1:6" x14ac:dyDescent="0.25">
      <c r="A107" s="4" t="s">
        <v>58</v>
      </c>
      <c r="B107" s="20" t="e">
        <f>#VALUE!</f>
        <v>#VALUE!</v>
      </c>
      <c r="C107" s="20" t="e">
        <f>#VALUE!</f>
        <v>#VALUE!</v>
      </c>
      <c r="D107" s="20" t="e">
        <f>#VALUE!</f>
        <v>#VALUE!</v>
      </c>
      <c r="E107" s="20" t="e">
        <f>#VALUE!</f>
        <v>#VALUE!</v>
      </c>
      <c r="F107" s="17"/>
    </row>
    <row r="108" spans="1:6" x14ac:dyDescent="0.25">
      <c r="A108" s="4" t="s">
        <v>59</v>
      </c>
      <c r="B108" s="20" t="e">
        <f>#VALUE!</f>
        <v>#VALUE!</v>
      </c>
      <c r="C108" s="20" t="e">
        <f>#VALUE!</f>
        <v>#VALUE!</v>
      </c>
      <c r="D108" s="20" t="e">
        <f>#VALUE!</f>
        <v>#VALUE!</v>
      </c>
      <c r="E108" s="20" t="e">
        <f>#VALUE!</f>
        <v>#VALUE!</v>
      </c>
      <c r="F108" s="17"/>
    </row>
    <row r="109" spans="1:6" x14ac:dyDescent="0.25">
      <c r="A109" s="4" t="s">
        <v>60</v>
      </c>
      <c r="B109" s="20" t="e">
        <f>#VALUE!</f>
        <v>#VALUE!</v>
      </c>
      <c r="C109" s="20" t="e">
        <f>#VALUE!</f>
        <v>#VALUE!</v>
      </c>
      <c r="D109" s="20" t="e">
        <f>#VALUE!</f>
        <v>#VALUE!</v>
      </c>
      <c r="E109" s="20" t="e">
        <f>#VALUE!</f>
        <v>#VALUE!</v>
      </c>
      <c r="F109" s="17"/>
    </row>
    <row r="110" spans="1:6" x14ac:dyDescent="0.25">
      <c r="A110" s="4" t="s">
        <v>61</v>
      </c>
      <c r="B110" s="20" t="e">
        <f>#VALUE!</f>
        <v>#VALUE!</v>
      </c>
      <c r="C110" s="20" t="e">
        <f>#VALUE!</f>
        <v>#VALUE!</v>
      </c>
      <c r="D110" s="20" t="e">
        <f>#VALUE!</f>
        <v>#VALUE!</v>
      </c>
      <c r="E110" s="20" t="e">
        <f>#VALUE!</f>
        <v>#VALUE!</v>
      </c>
      <c r="F110" s="17"/>
    </row>
    <row r="111" spans="1:6" x14ac:dyDescent="0.25">
      <c r="A111" s="4" t="s">
        <v>62</v>
      </c>
      <c r="B111" s="20" t="e">
        <f>#VALUE!</f>
        <v>#VALUE!</v>
      </c>
      <c r="C111" s="20" t="e">
        <f>#VALUE!</f>
        <v>#VALUE!</v>
      </c>
      <c r="D111" s="20" t="e">
        <f>#VALUE!</f>
        <v>#VALUE!</v>
      </c>
      <c r="E111" s="20" t="e">
        <f>#VALUE!</f>
        <v>#VALUE!</v>
      </c>
      <c r="F111" s="17"/>
    </row>
    <row r="112" spans="1:6" x14ac:dyDescent="0.25">
      <c r="A112" s="4" t="s">
        <v>63</v>
      </c>
      <c r="B112" s="20" t="e">
        <f>#VALUE!</f>
        <v>#VALUE!</v>
      </c>
      <c r="C112" s="20" t="e">
        <f>#VALUE!</f>
        <v>#VALUE!</v>
      </c>
      <c r="D112" s="20" t="e">
        <f>#VALUE!</f>
        <v>#VALUE!</v>
      </c>
      <c r="E112" s="20" t="e">
        <f>#VALUE!</f>
        <v>#VALUE!</v>
      </c>
      <c r="F112" s="17"/>
    </row>
    <row r="113" spans="1:6" x14ac:dyDescent="0.25">
      <c r="A113" s="4" t="s">
        <v>64</v>
      </c>
      <c r="B113" s="20" t="e">
        <f>#VALUE!</f>
        <v>#VALUE!</v>
      </c>
      <c r="C113" s="20" t="e">
        <f>#VALUE!</f>
        <v>#VALUE!</v>
      </c>
      <c r="D113" s="20" t="e">
        <f>#VALUE!</f>
        <v>#VALUE!</v>
      </c>
      <c r="E113" s="20" t="e">
        <f>#VALUE!</f>
        <v>#VALUE!</v>
      </c>
      <c r="F113" s="17"/>
    </row>
    <row r="114" spans="1:6" x14ac:dyDescent="0.25">
      <c r="A114" s="4" t="s">
        <v>65</v>
      </c>
      <c r="B114" s="20" t="e">
        <f>#VALUE!</f>
        <v>#VALUE!</v>
      </c>
      <c r="C114" s="20" t="e">
        <f>#VALUE!</f>
        <v>#VALUE!</v>
      </c>
      <c r="D114" s="20" t="e">
        <f>#VALUE!</f>
        <v>#VALUE!</v>
      </c>
      <c r="E114" s="20" t="e">
        <f>#VALUE!</f>
        <v>#VALUE!</v>
      </c>
      <c r="F114" s="17"/>
    </row>
    <row r="115" spans="1:6" x14ac:dyDescent="0.25">
      <c r="A115" s="4" t="s">
        <v>66</v>
      </c>
      <c r="B115" s="20" t="e">
        <f>#VALUE!</f>
        <v>#VALUE!</v>
      </c>
      <c r="C115" s="20" t="e">
        <f>#VALUE!</f>
        <v>#VALUE!</v>
      </c>
      <c r="D115" s="20" t="e">
        <f>#VALUE!</f>
        <v>#VALUE!</v>
      </c>
      <c r="E115" s="20" t="e">
        <f>#VALUE!</f>
        <v>#VALUE!</v>
      </c>
      <c r="F115" s="17"/>
    </row>
    <row r="116" spans="1:6" x14ac:dyDescent="0.25">
      <c r="A116" s="4" t="s">
        <v>67</v>
      </c>
      <c r="B116" s="20" t="e">
        <f>#VALUE!</f>
        <v>#VALUE!</v>
      </c>
      <c r="C116" s="20" t="e">
        <f>#VALUE!</f>
        <v>#VALUE!</v>
      </c>
      <c r="D116" s="20" t="e">
        <f>#VALUE!</f>
        <v>#VALUE!</v>
      </c>
      <c r="E116" s="20" t="e">
        <f>#VALUE!</f>
        <v>#VALUE!</v>
      </c>
      <c r="F116" s="17"/>
    </row>
    <row r="117" spans="1:6" x14ac:dyDescent="0.25">
      <c r="A117" s="4" t="s">
        <v>68</v>
      </c>
      <c r="B117" s="20" t="e">
        <f>#VALUE!</f>
        <v>#VALUE!</v>
      </c>
      <c r="C117" s="20" t="e">
        <f>#VALUE!</f>
        <v>#VALUE!</v>
      </c>
      <c r="D117" s="20" t="e">
        <f>#VALUE!</f>
        <v>#VALUE!</v>
      </c>
      <c r="E117" s="20" t="e">
        <f>#VALUE!</f>
        <v>#VALUE!</v>
      </c>
      <c r="F117" s="17"/>
    </row>
    <row r="118" spans="1:6" x14ac:dyDescent="0.25">
      <c r="A118" s="4" t="s">
        <v>69</v>
      </c>
      <c r="B118" s="20" t="e">
        <f>#VALUE!</f>
        <v>#VALUE!</v>
      </c>
      <c r="C118" s="20" t="e">
        <f>#VALUE!</f>
        <v>#VALUE!</v>
      </c>
      <c r="D118" s="20" t="e">
        <f>#VALUE!</f>
        <v>#VALUE!</v>
      </c>
      <c r="E118" s="20" t="e">
        <f>#VALUE!</f>
        <v>#VALUE!</v>
      </c>
      <c r="F118" s="17"/>
    </row>
    <row r="119" spans="1:6" x14ac:dyDescent="0.25">
      <c r="A119" s="4" t="s">
        <v>70</v>
      </c>
      <c r="B119" s="20" t="e">
        <f>#VALUE!</f>
        <v>#VALUE!</v>
      </c>
      <c r="C119" s="20" t="e">
        <f>#VALUE!</f>
        <v>#VALUE!</v>
      </c>
      <c r="D119" s="20" t="e">
        <f>#VALUE!</f>
        <v>#VALUE!</v>
      </c>
      <c r="E119" s="20" t="e">
        <f>#VALUE!</f>
        <v>#VALUE!</v>
      </c>
      <c r="F119" s="17"/>
    </row>
    <row r="120" spans="1:6" x14ac:dyDescent="0.25">
      <c r="A120" s="4" t="s">
        <v>71</v>
      </c>
      <c r="B120" s="20" t="e">
        <f>#VALUE!</f>
        <v>#VALUE!</v>
      </c>
      <c r="C120" s="20" t="e">
        <f>#VALUE!</f>
        <v>#VALUE!</v>
      </c>
      <c r="D120" s="20" t="e">
        <f>#VALUE!</f>
        <v>#VALUE!</v>
      </c>
      <c r="E120" s="20" t="e">
        <f>#VALUE!</f>
        <v>#VALUE!</v>
      </c>
      <c r="F120" s="17"/>
    </row>
    <row r="121" spans="1:6" x14ac:dyDescent="0.25">
      <c r="A121" s="4" t="s">
        <v>72</v>
      </c>
      <c r="B121" s="20" t="e">
        <f>#VALUE!</f>
        <v>#VALUE!</v>
      </c>
      <c r="C121" s="20" t="e">
        <f>#VALUE!</f>
        <v>#VALUE!</v>
      </c>
      <c r="D121" s="20" t="e">
        <f>#VALUE!</f>
        <v>#VALUE!</v>
      </c>
      <c r="E121" s="20" t="e">
        <f>#VALUE!</f>
        <v>#VALUE!</v>
      </c>
      <c r="F121" s="17"/>
    </row>
    <row r="122" spans="1:6" x14ac:dyDescent="0.25">
      <c r="A122" s="4" t="s">
        <v>73</v>
      </c>
      <c r="B122" s="20" t="e">
        <f>#VALUE!</f>
        <v>#VALUE!</v>
      </c>
      <c r="C122" s="20" t="e">
        <f>#VALUE!</f>
        <v>#VALUE!</v>
      </c>
      <c r="D122" s="20" t="e">
        <f>#VALUE!</f>
        <v>#VALUE!</v>
      </c>
      <c r="E122" s="20" t="e">
        <f>#VALUE!</f>
        <v>#VALUE!</v>
      </c>
      <c r="F122" s="17"/>
    </row>
    <row r="123" spans="1:6" x14ac:dyDescent="0.25">
      <c r="A123" s="4" t="s">
        <v>74</v>
      </c>
      <c r="B123" s="20" t="e">
        <f>#VALUE!</f>
        <v>#VALUE!</v>
      </c>
      <c r="C123" s="20" t="e">
        <f>#VALUE!</f>
        <v>#VALUE!</v>
      </c>
      <c r="D123" s="20" t="e">
        <f>#VALUE!</f>
        <v>#VALUE!</v>
      </c>
      <c r="E123" s="20" t="e">
        <f>#VALUE!</f>
        <v>#VALUE!</v>
      </c>
      <c r="F123" s="17"/>
    </row>
    <row r="124" spans="1:6" x14ac:dyDescent="0.25">
      <c r="A124" s="4" t="s">
        <v>75</v>
      </c>
      <c r="B124" s="20" t="e">
        <f>#VALUE!</f>
        <v>#VALUE!</v>
      </c>
      <c r="C124" s="20" t="e">
        <f>#VALUE!</f>
        <v>#VALUE!</v>
      </c>
      <c r="D124" s="20" t="e">
        <f>#VALUE!</f>
        <v>#VALUE!</v>
      </c>
      <c r="E124" s="20" t="e">
        <f>#VALUE!</f>
        <v>#VALUE!</v>
      </c>
      <c r="F124" s="17"/>
    </row>
    <row r="125" spans="1:6" x14ac:dyDescent="0.25">
      <c r="A125" s="4" t="s">
        <v>76</v>
      </c>
      <c r="B125" s="20" t="e">
        <f>#VALUE!</f>
        <v>#VALUE!</v>
      </c>
      <c r="C125" s="20" t="e">
        <f>#VALUE!</f>
        <v>#VALUE!</v>
      </c>
      <c r="D125" s="20" t="e">
        <f>#VALUE!</f>
        <v>#VALUE!</v>
      </c>
      <c r="E125" s="20" t="e">
        <f>#VALUE!</f>
        <v>#VALUE!</v>
      </c>
      <c r="F125" s="17"/>
    </row>
    <row r="126" spans="1:6" x14ac:dyDescent="0.25">
      <c r="A126" s="4" t="s">
        <v>77</v>
      </c>
      <c r="B126" s="20" t="e">
        <f>#VALUE!</f>
        <v>#VALUE!</v>
      </c>
      <c r="C126" s="20" t="e">
        <f>#VALUE!</f>
        <v>#VALUE!</v>
      </c>
      <c r="D126" s="20" t="e">
        <f>#VALUE!</f>
        <v>#VALUE!</v>
      </c>
      <c r="E126" s="20" t="e">
        <f>#VALUE!</f>
        <v>#VALUE!</v>
      </c>
      <c r="F126" s="17"/>
    </row>
    <row r="127" spans="1:6" x14ac:dyDescent="0.25">
      <c r="A127" s="4" t="s">
        <v>78</v>
      </c>
      <c r="B127" s="20" t="e">
        <f>#VALUE!</f>
        <v>#VALUE!</v>
      </c>
      <c r="C127" s="20" t="e">
        <f>#VALUE!</f>
        <v>#VALUE!</v>
      </c>
      <c r="D127" s="20" t="e">
        <f>#VALUE!</f>
        <v>#VALUE!</v>
      </c>
      <c r="E127" s="20" t="e">
        <f>#VALUE!</f>
        <v>#VALUE!</v>
      </c>
      <c r="F127" s="17"/>
    </row>
    <row r="129" spans="1:13" x14ac:dyDescent="0.25">
      <c r="A129" s="2" t="s">
        <v>11</v>
      </c>
    </row>
    <row r="130" spans="1:13" x14ac:dyDescent="0.25">
      <c r="A130" s="19" t="s">
        <v>204</v>
      </c>
    </row>
    <row r="132" spans="1:13" ht="21" customHeight="1" x14ac:dyDescent="0.3">
      <c r="A132" s="1" t="s">
        <v>79</v>
      </c>
    </row>
    <row r="133" spans="1:13" x14ac:dyDescent="0.25">
      <c r="A133" s="2" t="s">
        <v>80</v>
      </c>
    </row>
    <row r="134" spans="1:13" x14ac:dyDescent="0.25">
      <c r="A134" s="2" t="s">
        <v>81</v>
      </c>
    </row>
    <row r="136" spans="1:13" x14ac:dyDescent="0.25">
      <c r="B136" s="15" t="s">
        <v>82</v>
      </c>
      <c r="C136" s="15" t="s">
        <v>83</v>
      </c>
      <c r="D136" s="15" t="s">
        <v>84</v>
      </c>
      <c r="E136" s="15" t="s">
        <v>85</v>
      </c>
      <c r="F136" s="15" t="s">
        <v>86</v>
      </c>
      <c r="G136" s="15" t="s">
        <v>87</v>
      </c>
      <c r="H136" s="15" t="s">
        <v>88</v>
      </c>
      <c r="I136" s="15" t="s">
        <v>41</v>
      </c>
      <c r="J136" s="15" t="s">
        <v>89</v>
      </c>
      <c r="K136" s="15" t="s">
        <v>90</v>
      </c>
      <c r="L136" s="15" t="s">
        <v>91</v>
      </c>
    </row>
    <row r="137" spans="1:13" x14ac:dyDescent="0.25">
      <c r="A137" s="4" t="s">
        <v>92</v>
      </c>
      <c r="B137" s="20" t="e">
        <f>#VALUE!</f>
        <v>#VALUE!</v>
      </c>
      <c r="C137" s="20" t="e">
        <f>#VALUE!</f>
        <v>#VALUE!</v>
      </c>
      <c r="D137" s="20" t="e">
        <f>#VALUE!</f>
        <v>#VALUE!</v>
      </c>
      <c r="E137" s="20" t="e">
        <f>#VALUE!</f>
        <v>#VALUE!</v>
      </c>
      <c r="F137" s="20" t="e">
        <f>#VALUE!</f>
        <v>#VALUE!</v>
      </c>
      <c r="G137" s="20" t="e">
        <f>#VALUE!</f>
        <v>#VALUE!</v>
      </c>
      <c r="H137" s="20" t="e">
        <f>#VALUE!</f>
        <v>#VALUE!</v>
      </c>
      <c r="I137" s="20" t="e">
        <f>#VALUE!</f>
        <v>#VALUE!</v>
      </c>
      <c r="J137" s="20" t="e">
        <f>#VALUE!</f>
        <v>#VALUE!</v>
      </c>
      <c r="K137" s="20" t="e">
        <f>#VALUE!</f>
        <v>#VALUE!</v>
      </c>
      <c r="L137" s="20" t="e">
        <f>#VALUE!</f>
        <v>#VALUE!</v>
      </c>
      <c r="M137" s="17"/>
    </row>
    <row r="139" spans="1:13" x14ac:dyDescent="0.25">
      <c r="A139" s="2" t="s">
        <v>11</v>
      </c>
    </row>
    <row r="140" spans="1:13" x14ac:dyDescent="0.25">
      <c r="A140" s="19" t="s">
        <v>254</v>
      </c>
    </row>
    <row r="142" spans="1:13" ht="21" customHeight="1" x14ac:dyDescent="0.3">
      <c r="A142" s="1" t="s">
        <v>93</v>
      </c>
    </row>
    <row r="143" spans="1:13" x14ac:dyDescent="0.25">
      <c r="A143" s="2" t="s">
        <v>94</v>
      </c>
    </row>
    <row r="145" spans="1:3" ht="30" x14ac:dyDescent="0.25">
      <c r="B145" s="15" t="s">
        <v>95</v>
      </c>
    </row>
    <row r="146" spans="1:3" x14ac:dyDescent="0.25">
      <c r="A146" s="4" t="s">
        <v>95</v>
      </c>
      <c r="B146" s="20" t="e">
        <f>#VALUE!</f>
        <v>#VALUE!</v>
      </c>
      <c r="C146" s="17"/>
    </row>
    <row r="148" spans="1:3" x14ac:dyDescent="0.25">
      <c r="A148" s="2" t="s">
        <v>11</v>
      </c>
    </row>
    <row r="149" spans="1:3" x14ac:dyDescent="0.25">
      <c r="A149" s="19" t="s">
        <v>254</v>
      </c>
    </row>
    <row r="151" spans="1:3" ht="21" customHeight="1" x14ac:dyDescent="0.3">
      <c r="A151" s="1" t="s">
        <v>96</v>
      </c>
    </row>
    <row r="152" spans="1:3" x14ac:dyDescent="0.25">
      <c r="A152" s="2" t="s">
        <v>97</v>
      </c>
    </row>
    <row r="153" spans="1:3" x14ac:dyDescent="0.25">
      <c r="A153" s="2" t="s">
        <v>98</v>
      </c>
    </row>
    <row r="155" spans="1:3" x14ac:dyDescent="0.25">
      <c r="B155" s="15" t="s">
        <v>99</v>
      </c>
    </row>
    <row r="156" spans="1:3" ht="30" x14ac:dyDescent="0.25">
      <c r="A156" s="4" t="s">
        <v>43</v>
      </c>
      <c r="B156" s="20" t="e">
        <f>#VALUE!</f>
        <v>#VALUE!</v>
      </c>
      <c r="C156" s="17"/>
    </row>
    <row r="157" spans="1:3" x14ac:dyDescent="0.25">
      <c r="A157" s="4" t="s">
        <v>47</v>
      </c>
      <c r="B157" s="20" t="e">
        <f>#VALUE!</f>
        <v>#VALUE!</v>
      </c>
      <c r="C157" s="17"/>
    </row>
    <row r="158" spans="1:3" x14ac:dyDescent="0.25">
      <c r="A158" s="4" t="s">
        <v>48</v>
      </c>
      <c r="B158" s="20" t="e">
        <f>#VALUE!</f>
        <v>#VALUE!</v>
      </c>
      <c r="C158" s="17"/>
    </row>
    <row r="159" spans="1:3" x14ac:dyDescent="0.25">
      <c r="A159" s="4" t="s">
        <v>49</v>
      </c>
      <c r="B159" s="20" t="e">
        <f>#VALUE!</f>
        <v>#VALUE!</v>
      </c>
      <c r="C159" s="17"/>
    </row>
    <row r="160" spans="1:3" x14ac:dyDescent="0.25">
      <c r="A160" s="4" t="s">
        <v>50</v>
      </c>
      <c r="B160" s="20" t="e">
        <f>#VALUE!</f>
        <v>#VALUE!</v>
      </c>
      <c r="C160" s="17"/>
    </row>
    <row r="161" spans="1:3" x14ac:dyDescent="0.25">
      <c r="A161" s="4" t="s">
        <v>51</v>
      </c>
      <c r="B161" s="20" t="e">
        <f>#VALUE!</f>
        <v>#VALUE!</v>
      </c>
      <c r="C161" s="17"/>
    </row>
    <row r="162" spans="1:3" x14ac:dyDescent="0.25">
      <c r="A162" s="4" t="s">
        <v>52</v>
      </c>
      <c r="B162" s="20" t="e">
        <f>#VALUE!</f>
        <v>#VALUE!</v>
      </c>
      <c r="C162" s="17"/>
    </row>
    <row r="163" spans="1:3" x14ac:dyDescent="0.25">
      <c r="A163" s="4" t="s">
        <v>53</v>
      </c>
      <c r="B163" s="20" t="e">
        <f>#VALUE!</f>
        <v>#VALUE!</v>
      </c>
      <c r="C163" s="17"/>
    </row>
    <row r="164" spans="1:3" x14ac:dyDescent="0.25">
      <c r="A164" s="4" t="s">
        <v>54</v>
      </c>
      <c r="B164" s="20" t="e">
        <f>#VALUE!</f>
        <v>#VALUE!</v>
      </c>
      <c r="C164" s="17"/>
    </row>
    <row r="165" spans="1:3" x14ac:dyDescent="0.25">
      <c r="A165" s="4" t="s">
        <v>55</v>
      </c>
      <c r="B165" s="20" t="e">
        <f>#VALUE!</f>
        <v>#VALUE!</v>
      </c>
      <c r="C165" s="17"/>
    </row>
    <row r="166" spans="1:3" x14ac:dyDescent="0.25">
      <c r="A166" s="4" t="s">
        <v>56</v>
      </c>
      <c r="B166" s="20" t="e">
        <f>#VALUE!</f>
        <v>#VALUE!</v>
      </c>
      <c r="C166" s="17"/>
    </row>
    <row r="167" spans="1:3" x14ac:dyDescent="0.25">
      <c r="A167" s="4" t="s">
        <v>57</v>
      </c>
      <c r="B167" s="20" t="e">
        <f>#VALUE!</f>
        <v>#VALUE!</v>
      </c>
      <c r="C167" s="17"/>
    </row>
    <row r="168" spans="1:3" x14ac:dyDescent="0.25">
      <c r="A168" s="4" t="s">
        <v>58</v>
      </c>
      <c r="B168" s="20" t="e">
        <f>#VALUE!</f>
        <v>#VALUE!</v>
      </c>
      <c r="C168" s="17"/>
    </row>
    <row r="169" spans="1:3" x14ac:dyDescent="0.25">
      <c r="A169" s="4" t="s">
        <v>59</v>
      </c>
      <c r="B169" s="20" t="e">
        <f>#VALUE!</f>
        <v>#VALUE!</v>
      </c>
      <c r="C169" s="17"/>
    </row>
    <row r="170" spans="1:3" x14ac:dyDescent="0.25">
      <c r="A170" s="4" t="s">
        <v>60</v>
      </c>
      <c r="B170" s="20" t="e">
        <f>#VALUE!</f>
        <v>#VALUE!</v>
      </c>
      <c r="C170" s="17"/>
    </row>
    <row r="171" spans="1:3" x14ac:dyDescent="0.25">
      <c r="A171" s="4" t="s">
        <v>61</v>
      </c>
      <c r="B171" s="20" t="e">
        <f>#VALUE!</f>
        <v>#VALUE!</v>
      </c>
      <c r="C171" s="17"/>
    </row>
    <row r="172" spans="1:3" x14ac:dyDescent="0.25">
      <c r="A172" s="4" t="s">
        <v>62</v>
      </c>
      <c r="B172" s="20" t="e">
        <f>#VALUE!</f>
        <v>#VALUE!</v>
      </c>
      <c r="C172" s="17"/>
    </row>
    <row r="173" spans="1:3" x14ac:dyDescent="0.25">
      <c r="A173" s="4" t="s">
        <v>63</v>
      </c>
      <c r="B173" s="20" t="e">
        <f>#VALUE!</f>
        <v>#VALUE!</v>
      </c>
      <c r="C173" s="17"/>
    </row>
    <row r="174" spans="1:3" x14ac:dyDescent="0.25">
      <c r="A174" s="4" t="s">
        <v>64</v>
      </c>
      <c r="B174" s="20" t="e">
        <f>#VALUE!</f>
        <v>#VALUE!</v>
      </c>
      <c r="C174" s="17"/>
    </row>
    <row r="175" spans="1:3" x14ac:dyDescent="0.25">
      <c r="A175" s="4" t="s">
        <v>65</v>
      </c>
      <c r="B175" s="20" t="e">
        <f>#VALUE!</f>
        <v>#VALUE!</v>
      </c>
      <c r="C175" s="17"/>
    </row>
    <row r="176" spans="1:3" x14ac:dyDescent="0.25">
      <c r="A176" s="4" t="s">
        <v>66</v>
      </c>
      <c r="B176" s="20" t="e">
        <f>#VALUE!</f>
        <v>#VALUE!</v>
      </c>
      <c r="C176" s="17"/>
    </row>
    <row r="177" spans="1:3" x14ac:dyDescent="0.25">
      <c r="A177" s="4" t="s">
        <v>67</v>
      </c>
      <c r="B177" s="20" t="e">
        <f>#VALUE!</f>
        <v>#VALUE!</v>
      </c>
      <c r="C177" s="17"/>
    </row>
    <row r="178" spans="1:3" x14ac:dyDescent="0.25">
      <c r="A178" s="4" t="s">
        <v>68</v>
      </c>
      <c r="B178" s="20" t="e">
        <f>#VALUE!</f>
        <v>#VALUE!</v>
      </c>
      <c r="C178" s="17"/>
    </row>
    <row r="179" spans="1:3" x14ac:dyDescent="0.25">
      <c r="A179" s="4" t="s">
        <v>69</v>
      </c>
      <c r="B179" s="20" t="e">
        <f>#VALUE!</f>
        <v>#VALUE!</v>
      </c>
      <c r="C179" s="17"/>
    </row>
    <row r="180" spans="1:3" x14ac:dyDescent="0.25">
      <c r="A180" s="4" t="s">
        <v>70</v>
      </c>
      <c r="B180" s="20" t="e">
        <f>#VALUE!</f>
        <v>#VALUE!</v>
      </c>
      <c r="C180" s="17"/>
    </row>
    <row r="181" spans="1:3" x14ac:dyDescent="0.25">
      <c r="A181" s="4" t="s">
        <v>71</v>
      </c>
      <c r="B181" s="20" t="e">
        <f>#VALUE!</f>
        <v>#VALUE!</v>
      </c>
      <c r="C181" s="17"/>
    </row>
    <row r="182" spans="1:3" x14ac:dyDescent="0.25">
      <c r="A182" s="4" t="s">
        <v>72</v>
      </c>
      <c r="B182" s="20" t="e">
        <f>#VALUE!</f>
        <v>#VALUE!</v>
      </c>
      <c r="C182" s="17"/>
    </row>
    <row r="183" spans="1:3" x14ac:dyDescent="0.25">
      <c r="A183" s="4" t="s">
        <v>73</v>
      </c>
      <c r="B183" s="20" t="e">
        <f>#VALUE!</f>
        <v>#VALUE!</v>
      </c>
      <c r="C183" s="17"/>
    </row>
    <row r="184" spans="1:3" x14ac:dyDescent="0.25">
      <c r="A184" s="4" t="s">
        <v>74</v>
      </c>
      <c r="B184" s="20" t="e">
        <f>#VALUE!</f>
        <v>#VALUE!</v>
      </c>
      <c r="C184" s="17"/>
    </row>
    <row r="185" spans="1:3" x14ac:dyDescent="0.25">
      <c r="A185" s="4" t="s">
        <v>75</v>
      </c>
      <c r="B185" s="20" t="e">
        <f>#VALUE!</f>
        <v>#VALUE!</v>
      </c>
      <c r="C185" s="17"/>
    </row>
    <row r="186" spans="1:3" x14ac:dyDescent="0.25">
      <c r="A186" s="4" t="s">
        <v>76</v>
      </c>
      <c r="B186" s="20" t="e">
        <f>#VALUE!</f>
        <v>#VALUE!</v>
      </c>
      <c r="C186" s="17"/>
    </row>
    <row r="187" spans="1:3" x14ac:dyDescent="0.25">
      <c r="A187" s="4" t="s">
        <v>77</v>
      </c>
      <c r="B187" s="20" t="e">
        <f>#VALUE!</f>
        <v>#VALUE!</v>
      </c>
      <c r="C187" s="17"/>
    </row>
    <row r="188" spans="1:3" x14ac:dyDescent="0.25">
      <c r="A188" s="4" t="s">
        <v>78</v>
      </c>
      <c r="B188" s="20" t="e">
        <f>#VALUE!</f>
        <v>#VALUE!</v>
      </c>
      <c r="C188" s="17"/>
    </row>
    <row r="190" spans="1:3" x14ac:dyDescent="0.25">
      <c r="A190" s="2" t="s">
        <v>11</v>
      </c>
    </row>
    <row r="191" spans="1:3" x14ac:dyDescent="0.25">
      <c r="A191" s="19" t="s">
        <v>215</v>
      </c>
    </row>
    <row r="192" spans="1:3" x14ac:dyDescent="0.25">
      <c r="A192" s="19" t="s">
        <v>363</v>
      </c>
    </row>
    <row r="193" spans="1:4" x14ac:dyDescent="0.25">
      <c r="A193" s="19" t="s">
        <v>456</v>
      </c>
    </row>
    <row r="195" spans="1:4" ht="21" customHeight="1" x14ac:dyDescent="0.3">
      <c r="A195" s="1" t="s">
        <v>100</v>
      </c>
    </row>
    <row r="196" spans="1:4" x14ac:dyDescent="0.25">
      <c r="A196" s="2" t="s">
        <v>101</v>
      </c>
    </row>
    <row r="198" spans="1:4" x14ac:dyDescent="0.25">
      <c r="B198" s="15" t="s">
        <v>102</v>
      </c>
      <c r="C198" s="15" t="s">
        <v>103</v>
      </c>
    </row>
    <row r="199" spans="1:4" x14ac:dyDescent="0.25">
      <c r="A199" s="4" t="s">
        <v>104</v>
      </c>
      <c r="B199" s="20" t="e">
        <f>#VALUE!</f>
        <v>#VALUE!</v>
      </c>
      <c r="C199" s="20" t="e">
        <f>#VALUE!</f>
        <v>#VALUE!</v>
      </c>
      <c r="D199" s="17"/>
    </row>
    <row r="200" spans="1:4" x14ac:dyDescent="0.25">
      <c r="A200" s="4" t="s">
        <v>105</v>
      </c>
      <c r="B200" s="20" t="e">
        <f>#VALUE!</f>
        <v>#VALUE!</v>
      </c>
      <c r="C200" s="20" t="e">
        <f>#VALUE!</f>
        <v>#VALUE!</v>
      </c>
      <c r="D200" s="17"/>
    </row>
    <row r="201" spans="1:4" x14ac:dyDescent="0.25">
      <c r="A201" s="4" t="s">
        <v>106</v>
      </c>
      <c r="B201" s="20" t="e">
        <f>#VALUE!</f>
        <v>#VALUE!</v>
      </c>
      <c r="C201" s="20" t="e">
        <f>#VALUE!</f>
        <v>#VALUE!</v>
      </c>
      <c r="D201" s="17"/>
    </row>
    <row r="202" spans="1:4" x14ac:dyDescent="0.25">
      <c r="A202" s="4" t="s">
        <v>107</v>
      </c>
      <c r="B202" s="20" t="e">
        <f>#VALUE!</f>
        <v>#VALUE!</v>
      </c>
      <c r="C202" s="20" t="e">
        <f>#VALUE!</f>
        <v>#VALUE!</v>
      </c>
      <c r="D202" s="17"/>
    </row>
    <row r="203" spans="1:4" x14ac:dyDescent="0.25">
      <c r="A203" s="4" t="s">
        <v>108</v>
      </c>
      <c r="B203" s="20" t="e">
        <f>#VALUE!</f>
        <v>#VALUE!</v>
      </c>
      <c r="C203" s="20" t="e">
        <f>#VALUE!</f>
        <v>#VALUE!</v>
      </c>
      <c r="D203" s="17"/>
    </row>
    <row r="204" spans="1:4" x14ac:dyDescent="0.25">
      <c r="A204" s="4" t="s">
        <v>109</v>
      </c>
      <c r="B204" s="20" t="e">
        <f>#VALUE!</f>
        <v>#VALUE!</v>
      </c>
      <c r="C204" s="20" t="e">
        <f>#VALUE!</f>
        <v>#VALUE!</v>
      </c>
      <c r="D204" s="17"/>
    </row>
    <row r="205" spans="1:4" x14ac:dyDescent="0.25">
      <c r="A205" s="4" t="s">
        <v>110</v>
      </c>
      <c r="B205" s="20" t="e">
        <f>#VALUE!</f>
        <v>#VALUE!</v>
      </c>
      <c r="C205" s="20" t="e">
        <f>#VALUE!</f>
        <v>#VALUE!</v>
      </c>
      <c r="D205" s="17"/>
    </row>
    <row r="206" spans="1:4" x14ac:dyDescent="0.25">
      <c r="A206" s="4" t="s">
        <v>111</v>
      </c>
      <c r="B206" s="20" t="e">
        <f>#VALUE!</f>
        <v>#VALUE!</v>
      </c>
      <c r="C206" s="20" t="e">
        <f>#VALUE!</f>
        <v>#VALUE!</v>
      </c>
      <c r="D206" s="17"/>
    </row>
    <row r="207" spans="1:4" x14ac:dyDescent="0.25">
      <c r="A207" s="4" t="s">
        <v>112</v>
      </c>
      <c r="B207" s="20" t="e">
        <f>#VALUE!</f>
        <v>#VALUE!</v>
      </c>
      <c r="C207" s="20" t="e">
        <f>#VALUE!</f>
        <v>#VALUE!</v>
      </c>
      <c r="D207" s="17"/>
    </row>
    <row r="208" spans="1:4" x14ac:dyDescent="0.25">
      <c r="A208" s="4" t="s">
        <v>113</v>
      </c>
      <c r="B208" s="20" t="e">
        <f>#VALUE!</f>
        <v>#VALUE!</v>
      </c>
      <c r="C208" s="20" t="e">
        <f>#VALUE!</f>
        <v>#VALUE!</v>
      </c>
      <c r="D208" s="17"/>
    </row>
    <row r="209" spans="1:4" x14ac:dyDescent="0.25">
      <c r="A209" s="4" t="s">
        <v>114</v>
      </c>
      <c r="B209" s="20" t="e">
        <f>#VALUE!</f>
        <v>#VALUE!</v>
      </c>
      <c r="C209" s="20" t="e">
        <f>#VALUE!</f>
        <v>#VALUE!</v>
      </c>
      <c r="D209" s="17"/>
    </row>
    <row r="210" spans="1:4" x14ac:dyDescent="0.25">
      <c r="A210" s="4" t="s">
        <v>115</v>
      </c>
      <c r="B210" s="20" t="e">
        <f>#VALUE!</f>
        <v>#VALUE!</v>
      </c>
      <c r="C210" s="20" t="e">
        <f>#VALUE!</f>
        <v>#VALUE!</v>
      </c>
      <c r="D210" s="17"/>
    </row>
    <row r="211" spans="1:4" x14ac:dyDescent="0.25">
      <c r="A211" s="4" t="s">
        <v>116</v>
      </c>
      <c r="B211" s="20" t="e">
        <f>#VALUE!</f>
        <v>#VALUE!</v>
      </c>
      <c r="C211" s="20" t="e">
        <f>#VALUE!</f>
        <v>#VALUE!</v>
      </c>
      <c r="D211" s="17"/>
    </row>
    <row r="212" spans="1:4" x14ac:dyDescent="0.25">
      <c r="A212" s="4" t="s">
        <v>117</v>
      </c>
      <c r="B212" s="20" t="e">
        <f>#VALUE!</f>
        <v>#VALUE!</v>
      </c>
      <c r="C212" s="20" t="e">
        <f>#VALUE!</f>
        <v>#VALUE!</v>
      </c>
      <c r="D212" s="17"/>
    </row>
    <row r="213" spans="1:4" x14ac:dyDescent="0.25">
      <c r="A213" s="4" t="s">
        <v>118</v>
      </c>
      <c r="B213" s="20" t="e">
        <f>#VALUE!</f>
        <v>#VALUE!</v>
      </c>
      <c r="C213" s="20" t="e">
        <f>#VALUE!</f>
        <v>#VALUE!</v>
      </c>
      <c r="D213" s="17"/>
    </row>
    <row r="214" spans="1:4" x14ac:dyDescent="0.25">
      <c r="A214" s="4" t="s">
        <v>119</v>
      </c>
      <c r="B214" s="20" t="e">
        <f>#VALUE!</f>
        <v>#VALUE!</v>
      </c>
      <c r="C214" s="20" t="e">
        <f>#VALUE!</f>
        <v>#VALUE!</v>
      </c>
      <c r="D214" s="17"/>
    </row>
    <row r="215" spans="1:4" x14ac:dyDescent="0.25">
      <c r="A215" s="4" t="s">
        <v>120</v>
      </c>
      <c r="B215" s="20" t="e">
        <f>#VALUE!</f>
        <v>#VALUE!</v>
      </c>
      <c r="C215" s="20" t="e">
        <f>#VALUE!</f>
        <v>#VALUE!</v>
      </c>
      <c r="D215" s="17"/>
    </row>
    <row r="216" spans="1:4" x14ac:dyDescent="0.25">
      <c r="A216" s="4" t="s">
        <v>121</v>
      </c>
      <c r="B216" s="20" t="e">
        <f>#VALUE!</f>
        <v>#VALUE!</v>
      </c>
      <c r="C216" s="20" t="e">
        <f>#VALUE!</f>
        <v>#VALUE!</v>
      </c>
      <c r="D216" s="17"/>
    </row>
    <row r="217" spans="1:4" x14ac:dyDescent="0.25">
      <c r="A217" s="4" t="s">
        <v>122</v>
      </c>
      <c r="B217" s="20" t="e">
        <f>#VALUE!</f>
        <v>#VALUE!</v>
      </c>
      <c r="C217" s="20" t="e">
        <f>#VALUE!</f>
        <v>#VALUE!</v>
      </c>
      <c r="D217" s="17"/>
    </row>
    <row r="218" spans="1:4" x14ac:dyDescent="0.25">
      <c r="A218" s="4" t="s">
        <v>123</v>
      </c>
      <c r="B218" s="20" t="e">
        <f>#VALUE!</f>
        <v>#VALUE!</v>
      </c>
      <c r="C218" s="20" t="e">
        <f>#VALUE!</f>
        <v>#VALUE!</v>
      </c>
      <c r="D218" s="17"/>
    </row>
    <row r="219" spans="1:4" x14ac:dyDescent="0.25">
      <c r="A219" s="4" t="s">
        <v>124</v>
      </c>
      <c r="B219" s="20" t="e">
        <f>#VALUE!</f>
        <v>#VALUE!</v>
      </c>
      <c r="C219" s="20" t="e">
        <f>#VALUE!</f>
        <v>#VALUE!</v>
      </c>
      <c r="D219" s="17"/>
    </row>
    <row r="220" spans="1:4" x14ac:dyDescent="0.25">
      <c r="A220" s="4" t="s">
        <v>125</v>
      </c>
      <c r="B220" s="20" t="e">
        <f>#VALUE!</f>
        <v>#VALUE!</v>
      </c>
      <c r="C220" s="20" t="e">
        <f>#VALUE!</f>
        <v>#VALUE!</v>
      </c>
      <c r="D220" s="17"/>
    </row>
    <row r="221" spans="1:4" x14ac:dyDescent="0.25">
      <c r="A221" s="4" t="s">
        <v>126</v>
      </c>
      <c r="B221" s="20" t="e">
        <f>#VALUE!</f>
        <v>#VALUE!</v>
      </c>
      <c r="C221" s="20" t="e">
        <f>#VALUE!</f>
        <v>#VALUE!</v>
      </c>
      <c r="D221" s="17"/>
    </row>
    <row r="222" spans="1:4" x14ac:dyDescent="0.25">
      <c r="A222" s="4" t="s">
        <v>127</v>
      </c>
      <c r="B222" s="20" t="e">
        <f>#VALUE!</f>
        <v>#VALUE!</v>
      </c>
      <c r="C222" s="20" t="e">
        <f>#VALUE!</f>
        <v>#VALUE!</v>
      </c>
      <c r="D222" s="17"/>
    </row>
    <row r="223" spans="1:4" x14ac:dyDescent="0.25">
      <c r="A223" s="4" t="s">
        <v>128</v>
      </c>
      <c r="B223" s="20" t="e">
        <f>#VALUE!</f>
        <v>#VALUE!</v>
      </c>
      <c r="C223" s="20" t="e">
        <f>#VALUE!</f>
        <v>#VALUE!</v>
      </c>
      <c r="D223" s="17"/>
    </row>
    <row r="224" spans="1:4" x14ac:dyDescent="0.25">
      <c r="A224" s="4" t="s">
        <v>129</v>
      </c>
      <c r="B224" s="20" t="e">
        <f>#VALUE!</f>
        <v>#VALUE!</v>
      </c>
      <c r="C224" s="20" t="e">
        <f>#VALUE!</f>
        <v>#VALUE!</v>
      </c>
      <c r="D224" s="17"/>
    </row>
    <row r="225" spans="1:4" x14ac:dyDescent="0.25">
      <c r="A225" s="4" t="s">
        <v>130</v>
      </c>
      <c r="B225" s="20" t="e">
        <f>#VALUE!</f>
        <v>#VALUE!</v>
      </c>
      <c r="C225" s="20" t="e">
        <f>#VALUE!</f>
        <v>#VALUE!</v>
      </c>
      <c r="D225" s="17"/>
    </row>
    <row r="226" spans="1:4" x14ac:dyDescent="0.25">
      <c r="A226" s="4" t="s">
        <v>131</v>
      </c>
      <c r="B226" s="20" t="e">
        <f>#VALUE!</f>
        <v>#VALUE!</v>
      </c>
      <c r="C226" s="20" t="e">
        <f>#VALUE!</f>
        <v>#VALUE!</v>
      </c>
      <c r="D226" s="17"/>
    </row>
    <row r="227" spans="1:4" x14ac:dyDescent="0.25">
      <c r="A227" s="4" t="s">
        <v>132</v>
      </c>
      <c r="B227" s="20" t="e">
        <f>#VALUE!</f>
        <v>#VALUE!</v>
      </c>
      <c r="C227" s="20" t="e">
        <f>#VALUE!</f>
        <v>#VALUE!</v>
      </c>
      <c r="D227" s="17"/>
    </row>
    <row r="228" spans="1:4" x14ac:dyDescent="0.25">
      <c r="A228" s="4" t="s">
        <v>133</v>
      </c>
      <c r="B228" s="20" t="e">
        <f>#VALUE!</f>
        <v>#VALUE!</v>
      </c>
      <c r="C228" s="20" t="e">
        <f>#VALUE!</f>
        <v>#VALUE!</v>
      </c>
      <c r="D228" s="17"/>
    </row>
    <row r="229" spans="1:4" x14ac:dyDescent="0.25">
      <c r="A229" s="4" t="s">
        <v>134</v>
      </c>
      <c r="B229" s="20" t="e">
        <f>#VALUE!</f>
        <v>#VALUE!</v>
      </c>
      <c r="C229" s="20" t="e">
        <f>#VALUE!</f>
        <v>#VALUE!</v>
      </c>
      <c r="D229" s="17"/>
    </row>
    <row r="230" spans="1:4" x14ac:dyDescent="0.25">
      <c r="A230" s="4" t="s">
        <v>135</v>
      </c>
      <c r="B230" s="20" t="e">
        <f>#VALUE!</f>
        <v>#VALUE!</v>
      </c>
      <c r="C230" s="20" t="e">
        <f>#VALUE!</f>
        <v>#VALUE!</v>
      </c>
      <c r="D230" s="17"/>
    </row>
    <row r="231" spans="1:4" x14ac:dyDescent="0.25">
      <c r="A231" s="4" t="s">
        <v>136</v>
      </c>
      <c r="B231" s="20" t="e">
        <f>#VALUE!</f>
        <v>#VALUE!</v>
      </c>
      <c r="C231" s="20" t="e">
        <f>#VALUE!</f>
        <v>#VALUE!</v>
      </c>
      <c r="D231" s="17"/>
    </row>
    <row r="232" spans="1:4" x14ac:dyDescent="0.25">
      <c r="A232" s="4" t="s">
        <v>137</v>
      </c>
      <c r="B232" s="20" t="e">
        <f>#VALUE!</f>
        <v>#VALUE!</v>
      </c>
      <c r="C232" s="20" t="e">
        <f>#VALUE!</f>
        <v>#VALUE!</v>
      </c>
      <c r="D232" s="17"/>
    </row>
    <row r="233" spans="1:4" x14ac:dyDescent="0.25">
      <c r="A233" s="4" t="s">
        <v>138</v>
      </c>
      <c r="B233" s="20" t="e">
        <f>#VALUE!</f>
        <v>#VALUE!</v>
      </c>
      <c r="C233" s="20" t="e">
        <f>#VALUE!</f>
        <v>#VALUE!</v>
      </c>
      <c r="D233" s="17"/>
    </row>
    <row r="234" spans="1:4" x14ac:dyDescent="0.25">
      <c r="A234" s="4" t="s">
        <v>139</v>
      </c>
      <c r="B234" s="20" t="e">
        <f>#VALUE!</f>
        <v>#VALUE!</v>
      </c>
      <c r="C234" s="20" t="e">
        <f>#VALUE!</f>
        <v>#VALUE!</v>
      </c>
      <c r="D234" s="17"/>
    </row>
    <row r="235" spans="1:4" x14ac:dyDescent="0.25">
      <c r="A235" s="4" t="s">
        <v>140</v>
      </c>
      <c r="B235" s="20" t="e">
        <f>#VALUE!</f>
        <v>#VALUE!</v>
      </c>
      <c r="C235" s="20" t="e">
        <f>#VALUE!</f>
        <v>#VALUE!</v>
      </c>
      <c r="D235" s="17"/>
    </row>
    <row r="236" spans="1:4" x14ac:dyDescent="0.25">
      <c r="A236" s="4" t="s">
        <v>141</v>
      </c>
      <c r="B236" s="20" t="e">
        <f>#VALUE!</f>
        <v>#VALUE!</v>
      </c>
      <c r="C236" s="20" t="e">
        <f>#VALUE!</f>
        <v>#VALUE!</v>
      </c>
      <c r="D236" s="17"/>
    </row>
    <row r="237" spans="1:4" x14ac:dyDescent="0.25">
      <c r="A237" s="4" t="s">
        <v>142</v>
      </c>
      <c r="B237" s="20" t="e">
        <f>#VALUE!</f>
        <v>#VALUE!</v>
      </c>
      <c r="C237" s="20" t="e">
        <f>#VALUE!</f>
        <v>#VALUE!</v>
      </c>
      <c r="D237" s="17"/>
    </row>
    <row r="238" spans="1:4" x14ac:dyDescent="0.25">
      <c r="A238" s="4" t="s">
        <v>143</v>
      </c>
      <c r="B238" s="20" t="e">
        <f>#VALUE!</f>
        <v>#VALUE!</v>
      </c>
      <c r="C238" s="20" t="e">
        <f>#VALUE!</f>
        <v>#VALUE!</v>
      </c>
      <c r="D238" s="17"/>
    </row>
    <row r="239" spans="1:4" x14ac:dyDescent="0.25">
      <c r="A239" s="4" t="s">
        <v>144</v>
      </c>
      <c r="B239" s="20" t="e">
        <f>#VALUE!</f>
        <v>#VALUE!</v>
      </c>
      <c r="C239" s="20" t="e">
        <f>#VALUE!</f>
        <v>#VALUE!</v>
      </c>
      <c r="D239" s="17"/>
    </row>
    <row r="240" spans="1:4" x14ac:dyDescent="0.25">
      <c r="A240" s="4" t="s">
        <v>145</v>
      </c>
      <c r="B240" s="20" t="e">
        <f>#VALUE!</f>
        <v>#VALUE!</v>
      </c>
      <c r="C240" s="20" t="e">
        <f>#VALUE!</f>
        <v>#VALUE!</v>
      </c>
      <c r="D240" s="17"/>
    </row>
    <row r="241" spans="1:4" x14ac:dyDescent="0.25">
      <c r="A241" s="4" t="s">
        <v>146</v>
      </c>
      <c r="B241" s="20" t="e">
        <f>#VALUE!</f>
        <v>#VALUE!</v>
      </c>
      <c r="C241" s="20" t="e">
        <f>#VALUE!</f>
        <v>#VALUE!</v>
      </c>
      <c r="D241" s="17"/>
    </row>
    <row r="242" spans="1:4" x14ac:dyDescent="0.25">
      <c r="A242" s="4" t="s">
        <v>147</v>
      </c>
      <c r="B242" s="20" t="e">
        <f>#VALUE!</f>
        <v>#VALUE!</v>
      </c>
      <c r="C242" s="20" t="e">
        <f>#VALUE!</f>
        <v>#VALUE!</v>
      </c>
      <c r="D242" s="17"/>
    </row>
    <row r="243" spans="1:4" x14ac:dyDescent="0.25">
      <c r="A243" s="4" t="s">
        <v>148</v>
      </c>
      <c r="B243" s="20" t="e">
        <f>#VALUE!</f>
        <v>#VALUE!</v>
      </c>
      <c r="C243" s="20" t="e">
        <f>#VALUE!</f>
        <v>#VALUE!</v>
      </c>
      <c r="D243" s="17"/>
    </row>
    <row r="244" spans="1:4" x14ac:dyDescent="0.25">
      <c r="A244" s="4" t="s">
        <v>149</v>
      </c>
      <c r="B244" s="20" t="e">
        <f>#VALUE!</f>
        <v>#VALUE!</v>
      </c>
      <c r="C244" s="20" t="e">
        <f>#VALUE!</f>
        <v>#VALUE!</v>
      </c>
      <c r="D244" s="17"/>
    </row>
    <row r="245" spans="1:4" x14ac:dyDescent="0.25">
      <c r="A245" s="4" t="s">
        <v>150</v>
      </c>
      <c r="B245" s="20" t="e">
        <f>#VALUE!</f>
        <v>#VALUE!</v>
      </c>
      <c r="C245" s="20" t="e">
        <f>#VALUE!</f>
        <v>#VALUE!</v>
      </c>
      <c r="D245" s="17"/>
    </row>
    <row r="246" spans="1:4" x14ac:dyDescent="0.25">
      <c r="A246" s="4" t="s">
        <v>151</v>
      </c>
      <c r="B246" s="20" t="e">
        <f>#VALUE!</f>
        <v>#VALUE!</v>
      </c>
      <c r="C246" s="20" t="e">
        <f>#VALUE!</f>
        <v>#VALUE!</v>
      </c>
      <c r="D246" s="17"/>
    </row>
    <row r="247" spans="1:4" x14ac:dyDescent="0.25">
      <c r="A247" s="4" t="s">
        <v>152</v>
      </c>
      <c r="B247" s="20" t="e">
        <f>#VALUE!</f>
        <v>#VALUE!</v>
      </c>
      <c r="C247" s="20" t="e">
        <f>#VALUE!</f>
        <v>#VALUE!</v>
      </c>
      <c r="D247" s="17"/>
    </row>
    <row r="248" spans="1:4" x14ac:dyDescent="0.25">
      <c r="A248" s="4" t="s">
        <v>153</v>
      </c>
      <c r="B248" s="20" t="e">
        <f>#VALUE!</f>
        <v>#VALUE!</v>
      </c>
      <c r="C248" s="20" t="e">
        <f>#VALUE!</f>
        <v>#VALUE!</v>
      </c>
      <c r="D248" s="17"/>
    </row>
    <row r="249" spans="1:4" x14ac:dyDescent="0.25">
      <c r="A249" s="4" t="s">
        <v>154</v>
      </c>
      <c r="B249" s="20" t="e">
        <f>#VALUE!</f>
        <v>#VALUE!</v>
      </c>
      <c r="C249" s="20" t="e">
        <f>#VALUE!</f>
        <v>#VALUE!</v>
      </c>
      <c r="D249" s="17"/>
    </row>
    <row r="250" spans="1:4" x14ac:dyDescent="0.25">
      <c r="A250" s="4" t="s">
        <v>155</v>
      </c>
      <c r="B250" s="20" t="e">
        <f>#VALUE!</f>
        <v>#VALUE!</v>
      </c>
      <c r="C250" s="20" t="e">
        <f>#VALUE!</f>
        <v>#VALUE!</v>
      </c>
      <c r="D250" s="17"/>
    </row>
    <row r="251" spans="1:4" x14ac:dyDescent="0.25">
      <c r="A251" s="4" t="s">
        <v>156</v>
      </c>
      <c r="B251" s="20" t="e">
        <f>#VALUE!</f>
        <v>#VALUE!</v>
      </c>
      <c r="C251" s="20" t="e">
        <f>#VALUE!</f>
        <v>#VALUE!</v>
      </c>
      <c r="D251" s="17"/>
    </row>
    <row r="252" spans="1:4" x14ac:dyDescent="0.25">
      <c r="A252" s="4" t="s">
        <v>157</v>
      </c>
      <c r="B252" s="20" t="e">
        <f>#VALUE!</f>
        <v>#VALUE!</v>
      </c>
      <c r="C252" s="20" t="e">
        <f>#VALUE!</f>
        <v>#VALUE!</v>
      </c>
      <c r="D252" s="17"/>
    </row>
    <row r="253" spans="1:4" x14ac:dyDescent="0.25">
      <c r="A253" s="4" t="s">
        <v>158</v>
      </c>
      <c r="B253" s="20" t="e">
        <f>#VALUE!</f>
        <v>#VALUE!</v>
      </c>
      <c r="C253" s="20" t="e">
        <f>#VALUE!</f>
        <v>#VALUE!</v>
      </c>
      <c r="D253" s="17"/>
    </row>
    <row r="254" spans="1:4" x14ac:dyDescent="0.25">
      <c r="A254" s="4" t="s">
        <v>159</v>
      </c>
      <c r="B254" s="20" t="e">
        <f>#VALUE!</f>
        <v>#VALUE!</v>
      </c>
      <c r="C254" s="20" t="e">
        <f>#VALUE!</f>
        <v>#VALUE!</v>
      </c>
      <c r="D254" s="17"/>
    </row>
    <row r="255" spans="1:4" x14ac:dyDescent="0.25">
      <c r="A255" s="4" t="s">
        <v>160</v>
      </c>
      <c r="B255" s="20" t="e">
        <f>#VALUE!</f>
        <v>#VALUE!</v>
      </c>
      <c r="C255" s="20" t="e">
        <f>#VALUE!</f>
        <v>#VALUE!</v>
      </c>
      <c r="D255" s="17"/>
    </row>
    <row r="256" spans="1:4" x14ac:dyDescent="0.25">
      <c r="A256" s="4" t="s">
        <v>161</v>
      </c>
      <c r="B256" s="20" t="e">
        <f>#VALUE!</f>
        <v>#VALUE!</v>
      </c>
      <c r="C256" s="20" t="e">
        <f>#VALUE!</f>
        <v>#VALUE!</v>
      </c>
      <c r="D256" s="17"/>
    </row>
    <row r="257" spans="1:4" x14ac:dyDescent="0.25">
      <c r="A257" s="4" t="s">
        <v>162</v>
      </c>
      <c r="B257" s="20" t="e">
        <f>#VALUE!</f>
        <v>#VALUE!</v>
      </c>
      <c r="C257" s="20" t="e">
        <f>#VALUE!</f>
        <v>#VALUE!</v>
      </c>
      <c r="D257" s="17"/>
    </row>
    <row r="258" spans="1:4" x14ac:dyDescent="0.25">
      <c r="A258" s="4" t="s">
        <v>163</v>
      </c>
      <c r="B258" s="20" t="e">
        <f>#VALUE!</f>
        <v>#VALUE!</v>
      </c>
      <c r="C258" s="20" t="e">
        <f>#VALUE!</f>
        <v>#VALUE!</v>
      </c>
      <c r="D258" s="17"/>
    </row>
    <row r="259" spans="1:4" x14ac:dyDescent="0.25">
      <c r="A259" s="4" t="s">
        <v>164</v>
      </c>
      <c r="B259" s="20" t="e">
        <f>#VALUE!</f>
        <v>#VALUE!</v>
      </c>
      <c r="C259" s="20" t="e">
        <f>#VALUE!</f>
        <v>#VALUE!</v>
      </c>
      <c r="D259" s="17"/>
    </row>
    <row r="260" spans="1:4" x14ac:dyDescent="0.25">
      <c r="A260" s="4" t="s">
        <v>165</v>
      </c>
      <c r="B260" s="20" t="e">
        <f>#VALUE!</f>
        <v>#VALUE!</v>
      </c>
      <c r="C260" s="20" t="e">
        <f>#VALUE!</f>
        <v>#VALUE!</v>
      </c>
      <c r="D260" s="17"/>
    </row>
    <row r="261" spans="1:4" x14ac:dyDescent="0.25">
      <c r="A261" s="4" t="s">
        <v>166</v>
      </c>
      <c r="B261" s="20" t="e">
        <f>#VALUE!</f>
        <v>#VALUE!</v>
      </c>
      <c r="C261" s="20" t="e">
        <f>#VALUE!</f>
        <v>#VALUE!</v>
      </c>
      <c r="D261" s="17"/>
    </row>
    <row r="262" spans="1:4" x14ac:dyDescent="0.25">
      <c r="A262" s="4" t="s">
        <v>167</v>
      </c>
      <c r="B262" s="20" t="e">
        <f>#VALUE!</f>
        <v>#VALUE!</v>
      </c>
      <c r="C262" s="20" t="e">
        <f>#VALUE!</f>
        <v>#VALUE!</v>
      </c>
      <c r="D262" s="17"/>
    </row>
    <row r="263" spans="1:4" x14ac:dyDescent="0.25">
      <c r="A263" s="4" t="s">
        <v>168</v>
      </c>
      <c r="B263" s="20" t="e">
        <f>#VALUE!</f>
        <v>#VALUE!</v>
      </c>
      <c r="C263" s="20" t="e">
        <f>#VALUE!</f>
        <v>#VALUE!</v>
      </c>
      <c r="D263" s="17"/>
    </row>
    <row r="264" spans="1:4" x14ac:dyDescent="0.25">
      <c r="A264" s="4" t="s">
        <v>169</v>
      </c>
      <c r="B264" s="20" t="e">
        <f>#VALUE!</f>
        <v>#VALUE!</v>
      </c>
      <c r="C264" s="20" t="e">
        <f>#VALUE!</f>
        <v>#VALUE!</v>
      </c>
      <c r="D264" s="17"/>
    </row>
    <row r="265" spans="1:4" x14ac:dyDescent="0.25">
      <c r="A265" s="4" t="s">
        <v>170</v>
      </c>
      <c r="B265" s="20" t="e">
        <f>#VALUE!</f>
        <v>#VALUE!</v>
      </c>
      <c r="C265" s="20" t="e">
        <f>#VALUE!</f>
        <v>#VALUE!</v>
      </c>
      <c r="D265" s="17"/>
    </row>
    <row r="266" spans="1:4" x14ac:dyDescent="0.25">
      <c r="A266" s="4" t="s">
        <v>171</v>
      </c>
      <c r="B266" s="20" t="e">
        <f>#VALUE!</f>
        <v>#VALUE!</v>
      </c>
      <c r="C266" s="20" t="e">
        <f>#VALUE!</f>
        <v>#VALUE!</v>
      </c>
      <c r="D266" s="17"/>
    </row>
    <row r="267" spans="1:4" x14ac:dyDescent="0.25">
      <c r="A267" s="4" t="s">
        <v>172</v>
      </c>
      <c r="B267" s="20" t="e">
        <f>#VALUE!</f>
        <v>#VALUE!</v>
      </c>
      <c r="C267" s="20" t="e">
        <f>#VALUE!</f>
        <v>#VALUE!</v>
      </c>
      <c r="D267" s="17"/>
    </row>
    <row r="268" spans="1:4" x14ac:dyDescent="0.25">
      <c r="A268" s="4" t="s">
        <v>173</v>
      </c>
      <c r="B268" s="20" t="e">
        <f>#VALUE!</f>
        <v>#VALUE!</v>
      </c>
      <c r="C268" s="20" t="e">
        <f>#VALUE!</f>
        <v>#VALUE!</v>
      </c>
      <c r="D268" s="17"/>
    </row>
    <row r="269" spans="1:4" x14ac:dyDescent="0.25">
      <c r="A269" s="4" t="s">
        <v>174</v>
      </c>
      <c r="B269" s="20" t="e">
        <f>#VALUE!</f>
        <v>#VALUE!</v>
      </c>
      <c r="C269" s="20" t="e">
        <f>#VALUE!</f>
        <v>#VALUE!</v>
      </c>
      <c r="D269" s="17"/>
    </row>
    <row r="270" spans="1:4" x14ac:dyDescent="0.25">
      <c r="A270" s="4" t="s">
        <v>175</v>
      </c>
      <c r="B270" s="20" t="e">
        <f>#VALUE!</f>
        <v>#VALUE!</v>
      </c>
      <c r="C270" s="20" t="e">
        <f>#VALUE!</f>
        <v>#VALUE!</v>
      </c>
      <c r="D270" s="17"/>
    </row>
    <row r="271" spans="1:4" x14ac:dyDescent="0.25">
      <c r="A271" s="4" t="s">
        <v>176</v>
      </c>
      <c r="B271" s="20" t="e">
        <f>#VALUE!</f>
        <v>#VALUE!</v>
      </c>
      <c r="C271" s="20" t="e">
        <f>#VALUE!</f>
        <v>#VALUE!</v>
      </c>
      <c r="D271" s="17"/>
    </row>
    <row r="272" spans="1:4" x14ac:dyDescent="0.25">
      <c r="A272" s="4" t="s">
        <v>177</v>
      </c>
      <c r="B272" s="20" t="e">
        <f>#VALUE!</f>
        <v>#VALUE!</v>
      </c>
      <c r="C272" s="20" t="e">
        <f>#VALUE!</f>
        <v>#VALUE!</v>
      </c>
      <c r="D272" s="17"/>
    </row>
    <row r="273" spans="1:4" x14ac:dyDescent="0.25">
      <c r="A273" s="4" t="s">
        <v>178</v>
      </c>
      <c r="B273" s="20" t="e">
        <f>#VALUE!</f>
        <v>#VALUE!</v>
      </c>
      <c r="C273" s="20" t="e">
        <f>#VALUE!</f>
        <v>#VALUE!</v>
      </c>
      <c r="D273" s="17"/>
    </row>
    <row r="274" spans="1:4" x14ac:dyDescent="0.25">
      <c r="A274" s="4" t="s">
        <v>179</v>
      </c>
      <c r="B274" s="20" t="e">
        <f>#VALUE!</f>
        <v>#VALUE!</v>
      </c>
      <c r="C274" s="20" t="e">
        <f>#VALUE!</f>
        <v>#VALUE!</v>
      </c>
      <c r="D274" s="17"/>
    </row>
    <row r="275" spans="1:4" x14ac:dyDescent="0.25">
      <c r="A275" s="4" t="s">
        <v>180</v>
      </c>
      <c r="B275" s="20" t="e">
        <f>#VALUE!</f>
        <v>#VALUE!</v>
      </c>
      <c r="C275" s="20" t="e">
        <f>#VALUE!</f>
        <v>#VALUE!</v>
      </c>
      <c r="D275" s="17"/>
    </row>
    <row r="276" spans="1:4" x14ac:dyDescent="0.25">
      <c r="A276" s="4" t="s">
        <v>181</v>
      </c>
      <c r="B276" s="20" t="e">
        <f>#VALUE!</f>
        <v>#VALUE!</v>
      </c>
      <c r="C276" s="20" t="e">
        <f>#VALUE!</f>
        <v>#VALUE!</v>
      </c>
      <c r="D276" s="17"/>
    </row>
    <row r="277" spans="1:4" x14ac:dyDescent="0.25">
      <c r="A277" s="4" t="s">
        <v>182</v>
      </c>
      <c r="B277" s="20" t="e">
        <f>#VALUE!</f>
        <v>#VALUE!</v>
      </c>
      <c r="C277" s="20" t="e">
        <f>#VALUE!</f>
        <v>#VALUE!</v>
      </c>
      <c r="D277" s="17"/>
    </row>
    <row r="278" spans="1:4" x14ac:dyDescent="0.25">
      <c r="A278" s="4" t="s">
        <v>183</v>
      </c>
      <c r="B278" s="20" t="e">
        <f>#VALUE!</f>
        <v>#VALUE!</v>
      </c>
      <c r="C278" s="20" t="e">
        <f>#VALUE!</f>
        <v>#VALUE!</v>
      </c>
      <c r="D278" s="17"/>
    </row>
    <row r="279" spans="1:4" x14ac:dyDescent="0.25">
      <c r="A279" s="4" t="s">
        <v>184</v>
      </c>
      <c r="B279" s="20" t="e">
        <f>#VALUE!</f>
        <v>#VALUE!</v>
      </c>
      <c r="C279" s="20" t="e">
        <f>#VALUE!</f>
        <v>#VALUE!</v>
      </c>
      <c r="D279" s="17"/>
    </row>
    <row r="280" spans="1:4" x14ac:dyDescent="0.25">
      <c r="A280" s="4" t="s">
        <v>185</v>
      </c>
      <c r="B280" s="20" t="e">
        <f>#VALUE!</f>
        <v>#VALUE!</v>
      </c>
      <c r="C280" s="20" t="e">
        <f>#VALUE!</f>
        <v>#VALUE!</v>
      </c>
      <c r="D280" s="17"/>
    </row>
    <row r="281" spans="1:4" x14ac:dyDescent="0.25">
      <c r="A281" s="4" t="s">
        <v>186</v>
      </c>
      <c r="B281" s="20" t="e">
        <f>#VALUE!</f>
        <v>#VALUE!</v>
      </c>
      <c r="C281" s="20" t="e">
        <f>#VALUE!</f>
        <v>#VALUE!</v>
      </c>
      <c r="D281" s="17"/>
    </row>
    <row r="282" spans="1:4" x14ac:dyDescent="0.25">
      <c r="A282" s="4" t="s">
        <v>187</v>
      </c>
      <c r="B282" s="20" t="e">
        <f>#VALUE!</f>
        <v>#VALUE!</v>
      </c>
      <c r="C282" s="20" t="e">
        <f>#VALUE!</f>
        <v>#VALUE!</v>
      </c>
      <c r="D282" s="17"/>
    </row>
    <row r="283" spans="1:4" x14ac:dyDescent="0.25">
      <c r="A283" s="4" t="s">
        <v>188</v>
      </c>
      <c r="B283" s="20" t="e">
        <f>#VALUE!</f>
        <v>#VALUE!</v>
      </c>
      <c r="C283" s="20" t="e">
        <f>#VALUE!</f>
        <v>#VALUE!</v>
      </c>
      <c r="D283" s="17"/>
    </row>
    <row r="285" spans="1:4" x14ac:dyDescent="0.25">
      <c r="A285" s="2" t="s">
        <v>11</v>
      </c>
    </row>
    <row r="286" spans="1:4" x14ac:dyDescent="0.25">
      <c r="A286" s="19" t="s">
        <v>234</v>
      </c>
    </row>
    <row r="288" spans="1:4" ht="21" customHeight="1" x14ac:dyDescent="0.3">
      <c r="A288" s="1" t="s">
        <v>189</v>
      </c>
    </row>
    <row r="289" spans="1:3" x14ac:dyDescent="0.25">
      <c r="A289" s="2" t="s">
        <v>190</v>
      </c>
    </row>
    <row r="291" spans="1:3" ht="30" x14ac:dyDescent="0.25">
      <c r="B291" s="15" t="s">
        <v>191</v>
      </c>
    </row>
    <row r="292" spans="1:3" x14ac:dyDescent="0.25">
      <c r="A292" s="4" t="s">
        <v>31</v>
      </c>
      <c r="B292" s="20" t="e">
        <f>#VALUE!</f>
        <v>#VALUE!</v>
      </c>
      <c r="C292" s="17"/>
    </row>
    <row r="293" spans="1:3" x14ac:dyDescent="0.25">
      <c r="A293" s="4" t="s">
        <v>192</v>
      </c>
      <c r="B293" s="20" t="e">
        <f>#VALUE!</f>
        <v>#VALUE!</v>
      </c>
      <c r="C293" s="17"/>
    </row>
    <row r="294" spans="1:3" x14ac:dyDescent="0.25">
      <c r="A294" s="4" t="s">
        <v>30</v>
      </c>
      <c r="B294" s="20" t="e">
        <f>#VALUE!</f>
        <v>#VALUE!</v>
      </c>
      <c r="C294" s="17"/>
    </row>
    <row r="295" spans="1:3" x14ac:dyDescent="0.25">
      <c r="A295" s="4" t="s">
        <v>193</v>
      </c>
      <c r="B295" s="20" t="e">
        <f>#VALUE!</f>
        <v>#VALUE!</v>
      </c>
      <c r="C295" s="17"/>
    </row>
    <row r="296" spans="1:3" x14ac:dyDescent="0.25">
      <c r="A296" s="4" t="s">
        <v>194</v>
      </c>
      <c r="B296" s="20" t="e">
        <f>#VALUE!</f>
        <v>#VALUE!</v>
      </c>
      <c r="C296" s="17"/>
    </row>
    <row r="298" spans="1:3" x14ac:dyDescent="0.25">
      <c r="A298" s="2" t="s">
        <v>11</v>
      </c>
    </row>
    <row r="299" spans="1:3" x14ac:dyDescent="0.25">
      <c r="A299" s="19" t="s">
        <v>329</v>
      </c>
    </row>
    <row r="301" spans="1:3" ht="21" customHeight="1" x14ac:dyDescent="0.3">
      <c r="A301" s="1" t="s">
        <v>195</v>
      </c>
    </row>
    <row r="302" spans="1:3" x14ac:dyDescent="0.25">
      <c r="A302" s="2" t="s">
        <v>196</v>
      </c>
    </row>
    <row r="304" spans="1:3" x14ac:dyDescent="0.25">
      <c r="B304" s="15" t="s">
        <v>31</v>
      </c>
    </row>
    <row r="305" spans="1:3" x14ac:dyDescent="0.25">
      <c r="A305" s="4" t="s">
        <v>197</v>
      </c>
      <c r="B305" s="18" t="e">
        <f>#VALUE!</f>
        <v>#VALUE!</v>
      </c>
      <c r="C305" s="17"/>
    </row>
    <row r="307" spans="1:3" x14ac:dyDescent="0.25">
      <c r="A307" s="2" t="s">
        <v>11</v>
      </c>
    </row>
    <row r="308" spans="1:3" x14ac:dyDescent="0.25">
      <c r="A308" s="19" t="s">
        <v>342</v>
      </c>
    </row>
    <row r="309" spans="1:3" x14ac:dyDescent="0.25">
      <c r="A309" s="19" t="s">
        <v>345</v>
      </c>
    </row>
  </sheetData>
  <sheetProtection sheet="1" objects="1" scenarios="1"/>
  <dataValidations count="14">
    <dataValidation type="decimal" operator="greaterThanOrEqual" allowBlank="1" showInputMessage="1" showErrorMessage="1" sqref="B13">
      <formula1>0</formula1>
    </dataValidation>
    <dataValidation type="decimal" operator="greaterThanOrEqual" allowBlank="1" showInputMessage="1" showErrorMessage="1" sqref="B23">
      <formula1>0</formula1>
    </dataValidation>
    <dataValidation type="decimal" operator="greaterThanOrEqual" allowBlank="1" showInputMessage="1" showErrorMessage="1" sqref="B33">
      <formula1>0</formula1>
    </dataValidation>
    <dataValidation type="decimal" operator="greaterThanOrEqual" allowBlank="1" showInputMessage="1" showErrorMessage="1" sqref="C33">
      <formula1>0</formula1>
    </dataValidation>
    <dataValidation type="decimal" operator="greaterThanOrEqual" allowBlank="1" showInputMessage="1" showErrorMessage="1" sqref="D33">
      <formula1>0</formula1>
    </dataValidation>
    <dataValidation type="decimal" operator="greaterThanOrEqual" allowBlank="1" showInputMessage="1" showErrorMessage="1" sqref="B42">
      <formula1>0</formula1>
    </dataValidation>
    <dataValidation type="decimal" operator="greaterThanOrEqual" allowBlank="1" showInputMessage="1" showErrorMessage="1" sqref="B53:B55">
      <formula1>0</formula1>
    </dataValidation>
    <dataValidation type="decimal" operator="greaterThanOrEqual" allowBlank="1" showInputMessage="1" showErrorMessage="1" sqref="B65">
      <formula1>0</formula1>
    </dataValidation>
    <dataValidation type="decimal" operator="greaterThanOrEqual" allowBlank="1" showInputMessage="1" showErrorMessage="1" sqref="B137:L137">
      <formula1>0</formula1>
    </dataValidation>
    <dataValidation type="decimal" operator="greaterThanOrEqual" allowBlank="1" showInputMessage="1" showErrorMessage="1" sqref="B146">
      <formula1>0</formula1>
    </dataValidation>
    <dataValidation type="decimal" operator="greaterThanOrEqual" allowBlank="1" showInputMessage="1" showErrorMessage="1" sqref="B199:B283">
      <formula1>0</formula1>
    </dataValidation>
    <dataValidation type="decimal" operator="greaterThanOrEqual" allowBlank="1" showInputMessage="1" showErrorMessage="1" sqref="C199:C283">
      <formula1>0</formula1>
    </dataValidation>
    <dataValidation type="decimal" operator="greaterThanOrEqual" allowBlank="1" showInputMessage="1" showErrorMessage="1" sqref="B292:B296">
      <formula1>0</formula1>
    </dataValidation>
    <dataValidation type="decimal" operator="greaterThanOrEqual" allowBlank="1" showInputMessage="1" showErrorMessage="1" sqref="B305">
      <formula1>0</formula1>
    </dataValidation>
  </dataValidations>
  <hyperlinks>
    <hyperlink ref="A16" location="'EDCM'!B183" display="→ 1507. Splitting factors"/>
    <hyperlink ref="A17" location="'Results'!B16" display="→ 1601. QNO discounts (CDCM) ⇒1037. For CDCM model"/>
    <hyperlink ref="A26" location="'EDCM'!B183" display="→ 1507. Splitting factors"/>
    <hyperlink ref="A27" location="'Results'!B16" display="→ 1601. QNO discounts (CDCM) ⇒1037. For CDCM model"/>
    <hyperlink ref="A36" location="'CDCM'!B809" display="→ 1430. Proportion of price control revenue attributed to opex"/>
    <hyperlink ref="A45" location="'CDCM'!B837" display="→ 1432. Revenue to be allocated between network levels (£/year)"/>
    <hyperlink ref="A46" location="'CDCM'!B944" display="→ 1440. p/kWh not split"/>
    <hyperlink ref="A47" location="'EDCM'!B459" display="→ 1518. p/kWh not split"/>
    <hyperlink ref="A58" location="'CDCM'!B850" display="→ 1433. Adjustment factors to LV (kWh/GWh)"/>
    <hyperlink ref="A59" location="'CDCM'!B864" display="→ 1434. Units flowing, loss adjusted to LV (kWh)"/>
    <hyperlink ref="A68" location="'CDCM'!B850" display="→ 1433. Adjustment factors to LV (kWh/GWh)"/>
    <hyperlink ref="A77" location="'CDCM'!B931" display="→ 1439. p/kWh split (DCP 117 modified)"/>
    <hyperlink ref="A78" location="'EDCM'!B446" display="→ 1517. p/kWh split (DCP 117 modified)"/>
    <hyperlink ref="A88" location="'CDCM'!B9" display="→ 1401. Allocated costs after DCP 117 adjustments"/>
    <hyperlink ref="A130" location="'CDCM'!B9" display="→ 1401. Allocated costs after DCP 117 adjustments"/>
    <hyperlink ref="A140" location="'CDCM'!B283" display="→ 1408. Proportion of EHV notional assets which are in the CDCM"/>
    <hyperlink ref="A149" location="'CDCM'!B283" display="→ 1408. Proportion of EHV notional assets which are in the CDCM"/>
    <hyperlink ref="A191" location="'CDCM'!B56" display="→ 1402. Expenditure data"/>
    <hyperlink ref="A192" location="'CDCM'!B822" display="→ 1431. To be deducted from revenue and treated as &quot;upstream&quot; cost"/>
    <hyperlink ref="A193" location="'EDCM'!B58" display="→ 1502. Complete allocation"/>
    <hyperlink ref="A286" location="'CDCM'!B152" display="→ 1404. MEAV calculations"/>
    <hyperlink ref="A299" location="'CDCM'!B733" display="→ 1424. Net capex percentages"/>
    <hyperlink ref="A308" location="'CDCM'!B771" display="→ 1427. Allocation to LV services"/>
    <hyperlink ref="A309" location="'CDCM'!B783" display="→ 1428. Allocation to LV mains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6.7109375" customWidth="1"/>
    <col min="2" max="251" width="20.7109375" customWidth="1"/>
  </cols>
  <sheetData>
    <row r="1" spans="1:6" ht="21" customHeight="1" x14ac:dyDescent="0.3">
      <c r="A1" s="1" t="str">
        <f>"Calculations (CDCM) for "&amp;Input!B7&amp;" in "&amp;Input!C7&amp;" ("&amp;Input!D7&amp;")"</f>
        <v>Calculations (CDCM) for no company in no year (no data version)</v>
      </c>
    </row>
    <row r="3" spans="1:6" ht="21" customHeight="1" x14ac:dyDescent="0.3">
      <c r="A3" s="1" t="s">
        <v>199</v>
      </c>
    </row>
    <row r="4" spans="1:6" x14ac:dyDescent="0.25">
      <c r="A4" s="2" t="s">
        <v>200</v>
      </c>
    </row>
    <row r="5" spans="1:6" x14ac:dyDescent="0.25">
      <c r="A5" s="19" t="s">
        <v>201</v>
      </c>
    </row>
    <row r="6" spans="1:6" x14ac:dyDescent="0.25">
      <c r="A6" s="19" t="s">
        <v>202</v>
      </c>
    </row>
    <row r="7" spans="1:6" x14ac:dyDescent="0.25">
      <c r="A7" s="2" t="s">
        <v>203</v>
      </c>
    </row>
    <row r="9" spans="1:6" x14ac:dyDescent="0.25">
      <c r="B9" s="15" t="s">
        <v>31</v>
      </c>
      <c r="C9" s="15" t="s">
        <v>41</v>
      </c>
      <c r="D9" s="15" t="s">
        <v>30</v>
      </c>
      <c r="E9" s="15" t="s">
        <v>42</v>
      </c>
    </row>
    <row r="10" spans="1:6" ht="30" x14ac:dyDescent="0.25">
      <c r="A10" s="4" t="s">
        <v>43</v>
      </c>
      <c r="B10" s="22" t="e">
        <f>Input!B$85</f>
        <v>#VALUE!</v>
      </c>
      <c r="C10" s="22" t="e">
        <f>Input!C$85</f>
        <v>#VALUE!</v>
      </c>
      <c r="D10" s="22" t="e">
        <f>Input!D$85</f>
        <v>#VALUE!</v>
      </c>
      <c r="E10" s="22" t="e">
        <f>Input!E$85</f>
        <v>#VALUE!</v>
      </c>
      <c r="F10" s="17"/>
    </row>
    <row r="11" spans="1:6" ht="30" x14ac:dyDescent="0.25">
      <c r="A11" s="4" t="s">
        <v>47</v>
      </c>
      <c r="B11" s="22" t="e">
        <f>Input!B96</f>
        <v>#VALUE!</v>
      </c>
      <c r="C11" s="22" t="e">
        <f>Input!C96</f>
        <v>#VALUE!</v>
      </c>
      <c r="D11" s="22" t="e">
        <f>Input!D96</f>
        <v>#VALUE!</v>
      </c>
      <c r="E11" s="22" t="e">
        <f>Input!E96</f>
        <v>#VALUE!</v>
      </c>
      <c r="F11" s="17"/>
    </row>
    <row r="12" spans="1:6" x14ac:dyDescent="0.25">
      <c r="A12" s="4" t="s">
        <v>48</v>
      </c>
      <c r="B12" s="22" t="e">
        <f>Input!B97</f>
        <v>#VALUE!</v>
      </c>
      <c r="C12" s="22" t="e">
        <f>Input!C97</f>
        <v>#VALUE!</v>
      </c>
      <c r="D12" s="22" t="e">
        <f>Input!D97</f>
        <v>#VALUE!</v>
      </c>
      <c r="E12" s="22" t="e">
        <f>Input!E97</f>
        <v>#VALUE!</v>
      </c>
      <c r="F12" s="17"/>
    </row>
    <row r="13" spans="1:6" x14ac:dyDescent="0.25">
      <c r="A13" s="4" t="s">
        <v>49</v>
      </c>
      <c r="B13" s="22" t="e">
        <f>Input!B98</f>
        <v>#VALUE!</v>
      </c>
      <c r="C13" s="22" t="e">
        <f>Input!C98</f>
        <v>#VALUE!</v>
      </c>
      <c r="D13" s="22" t="e">
        <f>Input!D98</f>
        <v>#VALUE!</v>
      </c>
      <c r="E13" s="22" t="e">
        <f>Input!E98</f>
        <v>#VALUE!</v>
      </c>
      <c r="F13" s="17"/>
    </row>
    <row r="14" spans="1:6" x14ac:dyDescent="0.25">
      <c r="A14" s="4" t="s">
        <v>50</v>
      </c>
      <c r="B14" s="22" t="e">
        <f>Input!B99</f>
        <v>#VALUE!</v>
      </c>
      <c r="C14" s="22" t="e">
        <f>Input!C99</f>
        <v>#VALUE!</v>
      </c>
      <c r="D14" s="22" t="e">
        <f>Input!D99</f>
        <v>#VALUE!</v>
      </c>
      <c r="E14" s="22" t="e">
        <f>Input!E99</f>
        <v>#VALUE!</v>
      </c>
      <c r="F14" s="17"/>
    </row>
    <row r="15" spans="1:6" x14ac:dyDescent="0.25">
      <c r="A15" s="4" t="s">
        <v>51</v>
      </c>
      <c r="B15" s="22" t="e">
        <f>Input!B100</f>
        <v>#VALUE!</v>
      </c>
      <c r="C15" s="22" t="e">
        <f>Input!C100</f>
        <v>#VALUE!</v>
      </c>
      <c r="D15" s="22" t="e">
        <f>Input!D100</f>
        <v>#VALUE!</v>
      </c>
      <c r="E15" s="22" t="e">
        <f>Input!E100</f>
        <v>#VALUE!</v>
      </c>
      <c r="F15" s="17"/>
    </row>
    <row r="16" spans="1:6" x14ac:dyDescent="0.25">
      <c r="A16" s="4" t="s">
        <v>52</v>
      </c>
      <c r="B16" s="22" t="e">
        <f>Input!B101</f>
        <v>#VALUE!</v>
      </c>
      <c r="C16" s="22" t="e">
        <f>Input!C101</f>
        <v>#VALUE!</v>
      </c>
      <c r="D16" s="22" t="e">
        <f>Input!D101</f>
        <v>#VALUE!</v>
      </c>
      <c r="E16" s="22" t="e">
        <f>Input!E101</f>
        <v>#VALUE!</v>
      </c>
      <c r="F16" s="17"/>
    </row>
    <row r="17" spans="1:6" x14ac:dyDescent="0.25">
      <c r="A17" s="4" t="s">
        <v>53</v>
      </c>
      <c r="B17" s="22" t="e">
        <f>Input!B102</f>
        <v>#VALUE!</v>
      </c>
      <c r="C17" s="22" t="e">
        <f>Input!C102</f>
        <v>#VALUE!</v>
      </c>
      <c r="D17" s="22" t="e">
        <f>Input!D102</f>
        <v>#VALUE!</v>
      </c>
      <c r="E17" s="22" t="e">
        <f>Input!E102</f>
        <v>#VALUE!</v>
      </c>
      <c r="F17" s="17"/>
    </row>
    <row r="18" spans="1:6" x14ac:dyDescent="0.25">
      <c r="A18" s="4" t="s">
        <v>54</v>
      </c>
      <c r="B18" s="22" t="e">
        <f>Input!B103</f>
        <v>#VALUE!</v>
      </c>
      <c r="C18" s="22" t="e">
        <f>Input!C103</f>
        <v>#VALUE!</v>
      </c>
      <c r="D18" s="22" t="e">
        <f>Input!D103</f>
        <v>#VALUE!</v>
      </c>
      <c r="E18" s="22" t="e">
        <f>Input!E103</f>
        <v>#VALUE!</v>
      </c>
      <c r="F18" s="17"/>
    </row>
    <row r="19" spans="1:6" x14ac:dyDescent="0.25">
      <c r="A19" s="4" t="s">
        <v>55</v>
      </c>
      <c r="B19" s="22" t="e">
        <f>Input!B104</f>
        <v>#VALUE!</v>
      </c>
      <c r="C19" s="22" t="e">
        <f>Input!C104</f>
        <v>#VALUE!</v>
      </c>
      <c r="D19" s="22" t="e">
        <f>Input!D104</f>
        <v>#VALUE!</v>
      </c>
      <c r="E19" s="22" t="e">
        <f>Input!E104</f>
        <v>#VALUE!</v>
      </c>
      <c r="F19" s="17"/>
    </row>
    <row r="20" spans="1:6" x14ac:dyDescent="0.25">
      <c r="A20" s="4" t="s">
        <v>56</v>
      </c>
      <c r="B20" s="22" t="e">
        <f>Input!B105</f>
        <v>#VALUE!</v>
      </c>
      <c r="C20" s="22" t="e">
        <f>Input!C105</f>
        <v>#VALUE!</v>
      </c>
      <c r="D20" s="22" t="e">
        <f>Input!D105</f>
        <v>#VALUE!</v>
      </c>
      <c r="E20" s="22" t="e">
        <f>Input!E105</f>
        <v>#VALUE!</v>
      </c>
      <c r="F20" s="17"/>
    </row>
    <row r="21" spans="1:6" x14ac:dyDescent="0.25">
      <c r="A21" s="4" t="s">
        <v>57</v>
      </c>
      <c r="B21" s="22" t="e">
        <f>Input!B106</f>
        <v>#VALUE!</v>
      </c>
      <c r="C21" s="22" t="e">
        <f>Input!C106</f>
        <v>#VALUE!</v>
      </c>
      <c r="D21" s="22" t="e">
        <f>Input!D106</f>
        <v>#VALUE!</v>
      </c>
      <c r="E21" s="22" t="e">
        <f>Input!E106</f>
        <v>#VALUE!</v>
      </c>
      <c r="F21" s="17"/>
    </row>
    <row r="22" spans="1:6" x14ac:dyDescent="0.25">
      <c r="A22" s="4" t="s">
        <v>58</v>
      </c>
      <c r="B22" s="22" t="e">
        <f>Input!B107</f>
        <v>#VALUE!</v>
      </c>
      <c r="C22" s="22" t="e">
        <f>Input!C107</f>
        <v>#VALUE!</v>
      </c>
      <c r="D22" s="22" t="e">
        <f>Input!D107</f>
        <v>#VALUE!</v>
      </c>
      <c r="E22" s="22" t="e">
        <f>Input!E107</f>
        <v>#VALUE!</v>
      </c>
      <c r="F22" s="17"/>
    </row>
    <row r="23" spans="1:6" x14ac:dyDescent="0.25">
      <c r="A23" s="4" t="s">
        <v>59</v>
      </c>
      <c r="B23" s="22" t="e">
        <f>Input!B108</f>
        <v>#VALUE!</v>
      </c>
      <c r="C23" s="22" t="e">
        <f>Input!C108</f>
        <v>#VALUE!</v>
      </c>
      <c r="D23" s="22" t="e">
        <f>Input!D108</f>
        <v>#VALUE!</v>
      </c>
      <c r="E23" s="22" t="e">
        <f>Input!E108</f>
        <v>#VALUE!</v>
      </c>
      <c r="F23" s="17"/>
    </row>
    <row r="24" spans="1:6" x14ac:dyDescent="0.25">
      <c r="A24" s="4" t="s">
        <v>60</v>
      </c>
      <c r="B24" s="22" t="e">
        <f>Input!B109</f>
        <v>#VALUE!</v>
      </c>
      <c r="C24" s="22" t="e">
        <f>Input!C109</f>
        <v>#VALUE!</v>
      </c>
      <c r="D24" s="22" t="e">
        <f>Input!D109</f>
        <v>#VALUE!</v>
      </c>
      <c r="E24" s="22" t="e">
        <f>Input!E109</f>
        <v>#VALUE!</v>
      </c>
      <c r="F24" s="17"/>
    </row>
    <row r="25" spans="1:6" x14ac:dyDescent="0.25">
      <c r="A25" s="4" t="s">
        <v>61</v>
      </c>
      <c r="B25" s="22" t="e">
        <f>Input!B110</f>
        <v>#VALUE!</v>
      </c>
      <c r="C25" s="22" t="e">
        <f>Input!C110</f>
        <v>#VALUE!</v>
      </c>
      <c r="D25" s="22" t="e">
        <f>Input!D110</f>
        <v>#VALUE!</v>
      </c>
      <c r="E25" s="22" t="e">
        <f>Input!E110</f>
        <v>#VALUE!</v>
      </c>
      <c r="F25" s="17"/>
    </row>
    <row r="26" spans="1:6" x14ac:dyDescent="0.25">
      <c r="A26" s="4" t="s">
        <v>62</v>
      </c>
      <c r="B26" s="22" t="e">
        <f>Input!B111</f>
        <v>#VALUE!</v>
      </c>
      <c r="C26" s="22" t="e">
        <f>Input!C111</f>
        <v>#VALUE!</v>
      </c>
      <c r="D26" s="22" t="e">
        <f>Input!D111</f>
        <v>#VALUE!</v>
      </c>
      <c r="E26" s="22" t="e">
        <f>Input!E111</f>
        <v>#VALUE!</v>
      </c>
      <c r="F26" s="17"/>
    </row>
    <row r="27" spans="1:6" x14ac:dyDescent="0.25">
      <c r="A27" s="4" t="s">
        <v>63</v>
      </c>
      <c r="B27" s="22" t="e">
        <f>Input!B112</f>
        <v>#VALUE!</v>
      </c>
      <c r="C27" s="22" t="e">
        <f>Input!C112</f>
        <v>#VALUE!</v>
      </c>
      <c r="D27" s="22" t="e">
        <f>Input!D112</f>
        <v>#VALUE!</v>
      </c>
      <c r="E27" s="22" t="e">
        <f>Input!E112</f>
        <v>#VALUE!</v>
      </c>
      <c r="F27" s="17"/>
    </row>
    <row r="28" spans="1:6" x14ac:dyDescent="0.25">
      <c r="A28" s="4" t="s">
        <v>64</v>
      </c>
      <c r="B28" s="22" t="e">
        <f>Input!B113</f>
        <v>#VALUE!</v>
      </c>
      <c r="C28" s="22" t="e">
        <f>Input!C113</f>
        <v>#VALUE!</v>
      </c>
      <c r="D28" s="22" t="e">
        <f>Input!D113</f>
        <v>#VALUE!</v>
      </c>
      <c r="E28" s="22" t="e">
        <f>Input!E113</f>
        <v>#VALUE!</v>
      </c>
      <c r="F28" s="17"/>
    </row>
    <row r="29" spans="1:6" x14ac:dyDescent="0.25">
      <c r="A29" s="4" t="s">
        <v>65</v>
      </c>
      <c r="B29" s="22" t="e">
        <f>Input!B114</f>
        <v>#VALUE!</v>
      </c>
      <c r="C29" s="22" t="e">
        <f>Input!C114</f>
        <v>#VALUE!</v>
      </c>
      <c r="D29" s="22" t="e">
        <f>Input!D114</f>
        <v>#VALUE!</v>
      </c>
      <c r="E29" s="22" t="e">
        <f>Input!E114</f>
        <v>#VALUE!</v>
      </c>
      <c r="F29" s="17"/>
    </row>
    <row r="30" spans="1:6" x14ac:dyDescent="0.25">
      <c r="A30" s="4" t="s">
        <v>66</v>
      </c>
      <c r="B30" s="22" t="e">
        <f>Input!B115</f>
        <v>#VALUE!</v>
      </c>
      <c r="C30" s="22" t="e">
        <f>Input!C115</f>
        <v>#VALUE!</v>
      </c>
      <c r="D30" s="22" t="e">
        <f>Input!D115</f>
        <v>#VALUE!</v>
      </c>
      <c r="E30" s="22" t="e">
        <f>Input!E115</f>
        <v>#VALUE!</v>
      </c>
      <c r="F30" s="17"/>
    </row>
    <row r="31" spans="1:6" x14ac:dyDescent="0.25">
      <c r="A31" s="4" t="s">
        <v>67</v>
      </c>
      <c r="B31" s="22" t="e">
        <f>Input!B116</f>
        <v>#VALUE!</v>
      </c>
      <c r="C31" s="22" t="e">
        <f>Input!C116</f>
        <v>#VALUE!</v>
      </c>
      <c r="D31" s="22" t="e">
        <f>Input!D116</f>
        <v>#VALUE!</v>
      </c>
      <c r="E31" s="22" t="e">
        <f>Input!E116</f>
        <v>#VALUE!</v>
      </c>
      <c r="F31" s="17"/>
    </row>
    <row r="32" spans="1:6" x14ac:dyDescent="0.25">
      <c r="A32" s="4" t="s">
        <v>68</v>
      </c>
      <c r="B32" s="22" t="e">
        <f>Input!B117</f>
        <v>#VALUE!</v>
      </c>
      <c r="C32" s="22" t="e">
        <f>Input!C117</f>
        <v>#VALUE!</v>
      </c>
      <c r="D32" s="22" t="e">
        <f>Input!D117</f>
        <v>#VALUE!</v>
      </c>
      <c r="E32" s="22" t="e">
        <f>Input!E117</f>
        <v>#VALUE!</v>
      </c>
      <c r="F32" s="17"/>
    </row>
    <row r="33" spans="1:6" x14ac:dyDescent="0.25">
      <c r="A33" s="4" t="s">
        <v>69</v>
      </c>
      <c r="B33" s="22" t="e">
        <f>Input!B118</f>
        <v>#VALUE!</v>
      </c>
      <c r="C33" s="22" t="e">
        <f>Input!C118</f>
        <v>#VALUE!</v>
      </c>
      <c r="D33" s="22" t="e">
        <f>Input!D118</f>
        <v>#VALUE!</v>
      </c>
      <c r="E33" s="22" t="e">
        <f>Input!E118</f>
        <v>#VALUE!</v>
      </c>
      <c r="F33" s="17"/>
    </row>
    <row r="34" spans="1:6" x14ac:dyDescent="0.25">
      <c r="A34" s="4" t="s">
        <v>70</v>
      </c>
      <c r="B34" s="22" t="e">
        <f>Input!B119</f>
        <v>#VALUE!</v>
      </c>
      <c r="C34" s="22" t="e">
        <f>Input!C119</f>
        <v>#VALUE!</v>
      </c>
      <c r="D34" s="22" t="e">
        <f>Input!D119</f>
        <v>#VALUE!</v>
      </c>
      <c r="E34" s="22" t="e">
        <f>Input!E119</f>
        <v>#VALUE!</v>
      </c>
      <c r="F34" s="17"/>
    </row>
    <row r="35" spans="1:6" ht="30" x14ac:dyDescent="0.25">
      <c r="A35" s="4" t="s">
        <v>71</v>
      </c>
      <c r="B35" s="22" t="e">
        <f>Input!B120</f>
        <v>#VALUE!</v>
      </c>
      <c r="C35" s="22" t="e">
        <f>Input!C120</f>
        <v>#VALUE!</v>
      </c>
      <c r="D35" s="22" t="e">
        <f>Input!D120</f>
        <v>#VALUE!</v>
      </c>
      <c r="E35" s="22" t="e">
        <f>Input!E120</f>
        <v>#VALUE!</v>
      </c>
      <c r="F35" s="17"/>
    </row>
    <row r="36" spans="1:6" x14ac:dyDescent="0.25">
      <c r="A36" s="4" t="s">
        <v>72</v>
      </c>
      <c r="B36" s="22" t="e">
        <f>Input!B121</f>
        <v>#VALUE!</v>
      </c>
      <c r="C36" s="22" t="e">
        <f>Input!C121</f>
        <v>#VALUE!</v>
      </c>
      <c r="D36" s="22" t="e">
        <f>Input!D121</f>
        <v>#VALUE!</v>
      </c>
      <c r="E36" s="22" t="e">
        <f>Input!E121</f>
        <v>#VALUE!</v>
      </c>
      <c r="F36" s="17"/>
    </row>
    <row r="37" spans="1:6" x14ac:dyDescent="0.25">
      <c r="A37" s="4" t="s">
        <v>73</v>
      </c>
      <c r="B37" s="22" t="e">
        <f>Input!B122</f>
        <v>#VALUE!</v>
      </c>
      <c r="C37" s="22" t="e">
        <f>Input!C122</f>
        <v>#VALUE!</v>
      </c>
      <c r="D37" s="22" t="e">
        <f>Input!D122</f>
        <v>#VALUE!</v>
      </c>
      <c r="E37" s="22" t="e">
        <f>Input!E122</f>
        <v>#VALUE!</v>
      </c>
      <c r="F37" s="17"/>
    </row>
    <row r="38" spans="1:6" x14ac:dyDescent="0.25">
      <c r="A38" s="4" t="s">
        <v>74</v>
      </c>
      <c r="B38" s="22" t="e">
        <f>Input!B123</f>
        <v>#VALUE!</v>
      </c>
      <c r="C38" s="22" t="e">
        <f>Input!C123</f>
        <v>#VALUE!</v>
      </c>
      <c r="D38" s="22" t="e">
        <f>Input!D123</f>
        <v>#VALUE!</v>
      </c>
      <c r="E38" s="22" t="e">
        <f>Input!E123</f>
        <v>#VALUE!</v>
      </c>
      <c r="F38" s="17"/>
    </row>
    <row r="39" spans="1:6" x14ac:dyDescent="0.25">
      <c r="A39" s="4" t="s">
        <v>75</v>
      </c>
      <c r="B39" s="22" t="e">
        <f>Input!B124</f>
        <v>#VALUE!</v>
      </c>
      <c r="C39" s="22" t="e">
        <f>Input!C124</f>
        <v>#VALUE!</v>
      </c>
      <c r="D39" s="22" t="e">
        <f>Input!D124</f>
        <v>#VALUE!</v>
      </c>
      <c r="E39" s="22" t="e">
        <f>Input!E124</f>
        <v>#VALUE!</v>
      </c>
      <c r="F39" s="17"/>
    </row>
    <row r="40" spans="1:6" x14ac:dyDescent="0.25">
      <c r="A40" s="4" t="s">
        <v>76</v>
      </c>
      <c r="B40" s="22" t="e">
        <f>Input!B125</f>
        <v>#VALUE!</v>
      </c>
      <c r="C40" s="22" t="e">
        <f>Input!C125</f>
        <v>#VALUE!</v>
      </c>
      <c r="D40" s="22" t="e">
        <f>Input!D125</f>
        <v>#VALUE!</v>
      </c>
      <c r="E40" s="22" t="e">
        <f>Input!E125</f>
        <v>#VALUE!</v>
      </c>
      <c r="F40" s="17"/>
    </row>
    <row r="41" spans="1:6" ht="30" x14ac:dyDescent="0.25">
      <c r="A41" s="4" t="s">
        <v>77</v>
      </c>
      <c r="B41" s="22" t="e">
        <f>Input!B126</f>
        <v>#VALUE!</v>
      </c>
      <c r="C41" s="22" t="e">
        <f>Input!C126</f>
        <v>#VALUE!</v>
      </c>
      <c r="D41" s="22" t="e">
        <f>Input!D126</f>
        <v>#VALUE!</v>
      </c>
      <c r="E41" s="22" t="e">
        <f>Input!E126</f>
        <v>#VALUE!</v>
      </c>
      <c r="F41" s="17"/>
    </row>
    <row r="42" spans="1:6" ht="30" x14ac:dyDescent="0.25">
      <c r="A42" s="4" t="s">
        <v>78</v>
      </c>
      <c r="B42" s="22" t="e">
        <f>Input!B127</f>
        <v>#VALUE!</v>
      </c>
      <c r="C42" s="22" t="e">
        <f>Input!C127</f>
        <v>#VALUE!</v>
      </c>
      <c r="D42" s="22" t="e">
        <f>Input!D127</f>
        <v>#VALUE!</v>
      </c>
      <c r="E42" s="22" t="e">
        <f>Input!E127</f>
        <v>#VALUE!</v>
      </c>
      <c r="F42" s="17"/>
    </row>
    <row r="44" spans="1:6" x14ac:dyDescent="0.25">
      <c r="A44" s="2" t="s">
        <v>11</v>
      </c>
    </row>
    <row r="45" spans="1:6" x14ac:dyDescent="0.25">
      <c r="A45" s="19" t="s">
        <v>215</v>
      </c>
    </row>
    <row r="46" spans="1:6" x14ac:dyDescent="0.25">
      <c r="A46" s="19" t="s">
        <v>282</v>
      </c>
    </row>
    <row r="47" spans="1:6" x14ac:dyDescent="0.25">
      <c r="A47" s="19" t="s">
        <v>456</v>
      </c>
    </row>
    <row r="49" spans="1:4" ht="21" customHeight="1" x14ac:dyDescent="0.3">
      <c r="A49" s="1" t="s">
        <v>205</v>
      </c>
    </row>
    <row r="50" spans="1:4" x14ac:dyDescent="0.25">
      <c r="A50" s="2" t="s">
        <v>200</v>
      </c>
    </row>
    <row r="51" spans="1:4" x14ac:dyDescent="0.25">
      <c r="A51" s="19" t="s">
        <v>206</v>
      </c>
    </row>
    <row r="52" spans="1:4" x14ac:dyDescent="0.25">
      <c r="A52" s="19" t="s">
        <v>207</v>
      </c>
    </row>
    <row r="53" spans="1:4" x14ac:dyDescent="0.25">
      <c r="A53" s="23" t="s">
        <v>208</v>
      </c>
      <c r="B53" s="23" t="s">
        <v>209</v>
      </c>
      <c r="C53" s="23" t="s">
        <v>210</v>
      </c>
    </row>
    <row r="54" spans="1:4" x14ac:dyDescent="0.25">
      <c r="A54" s="23" t="s">
        <v>211</v>
      </c>
      <c r="B54" s="23" t="s">
        <v>212</v>
      </c>
      <c r="C54" s="23" t="s">
        <v>213</v>
      </c>
    </row>
    <row r="56" spans="1:4" ht="30" x14ac:dyDescent="0.25">
      <c r="B56" s="15" t="s">
        <v>99</v>
      </c>
      <c r="C56" s="15" t="s">
        <v>214</v>
      </c>
    </row>
    <row r="57" spans="1:4" ht="30" x14ac:dyDescent="0.25">
      <c r="A57" s="4" t="s">
        <v>43</v>
      </c>
      <c r="B57" s="22" t="e">
        <f>Input!B156</f>
        <v>#VALUE!</v>
      </c>
      <c r="C57" s="24" t="e">
        <f t="shared" ref="C57:C89" si="0">SUM($B10:$E10)</f>
        <v>#VALUE!</v>
      </c>
      <c r="D57" s="17"/>
    </row>
    <row r="58" spans="1:4" ht="30" x14ac:dyDescent="0.25">
      <c r="A58" s="4" t="s">
        <v>47</v>
      </c>
      <c r="B58" s="22" t="e">
        <f>Input!B157</f>
        <v>#VALUE!</v>
      </c>
      <c r="C58" s="24" t="e">
        <f t="shared" si="0"/>
        <v>#VALUE!</v>
      </c>
      <c r="D58" s="17"/>
    </row>
    <row r="59" spans="1:4" x14ac:dyDescent="0.25">
      <c r="A59" s="4" t="s">
        <v>48</v>
      </c>
      <c r="B59" s="22" t="e">
        <f>Input!B158</f>
        <v>#VALUE!</v>
      </c>
      <c r="C59" s="24" t="e">
        <f t="shared" si="0"/>
        <v>#VALUE!</v>
      </c>
      <c r="D59" s="17"/>
    </row>
    <row r="60" spans="1:4" x14ac:dyDescent="0.25">
      <c r="A60" s="4" t="s">
        <v>49</v>
      </c>
      <c r="B60" s="22" t="e">
        <f>Input!B159</f>
        <v>#VALUE!</v>
      </c>
      <c r="C60" s="24" t="e">
        <f t="shared" si="0"/>
        <v>#VALUE!</v>
      </c>
      <c r="D60" s="17"/>
    </row>
    <row r="61" spans="1:4" x14ac:dyDescent="0.25">
      <c r="A61" s="4" t="s">
        <v>50</v>
      </c>
      <c r="B61" s="22" t="e">
        <f>Input!B160</f>
        <v>#VALUE!</v>
      </c>
      <c r="C61" s="24" t="e">
        <f t="shared" si="0"/>
        <v>#VALUE!</v>
      </c>
      <c r="D61" s="17"/>
    </row>
    <row r="62" spans="1:4" x14ac:dyDescent="0.25">
      <c r="A62" s="4" t="s">
        <v>51</v>
      </c>
      <c r="B62" s="22" t="e">
        <f>Input!B161</f>
        <v>#VALUE!</v>
      </c>
      <c r="C62" s="24" t="e">
        <f t="shared" si="0"/>
        <v>#VALUE!</v>
      </c>
      <c r="D62" s="17"/>
    </row>
    <row r="63" spans="1:4" x14ac:dyDescent="0.25">
      <c r="A63" s="4" t="s">
        <v>52</v>
      </c>
      <c r="B63" s="22" t="e">
        <f>Input!B162</f>
        <v>#VALUE!</v>
      </c>
      <c r="C63" s="24" t="e">
        <f t="shared" si="0"/>
        <v>#VALUE!</v>
      </c>
      <c r="D63" s="17"/>
    </row>
    <row r="64" spans="1:4" x14ac:dyDescent="0.25">
      <c r="A64" s="4" t="s">
        <v>53</v>
      </c>
      <c r="B64" s="22" t="e">
        <f>Input!B163</f>
        <v>#VALUE!</v>
      </c>
      <c r="C64" s="24" t="e">
        <f t="shared" si="0"/>
        <v>#VALUE!</v>
      </c>
      <c r="D64" s="17"/>
    </row>
    <row r="65" spans="1:4" x14ac:dyDescent="0.25">
      <c r="A65" s="4" t="s">
        <v>54</v>
      </c>
      <c r="B65" s="22" t="e">
        <f>Input!B164</f>
        <v>#VALUE!</v>
      </c>
      <c r="C65" s="24" t="e">
        <f t="shared" si="0"/>
        <v>#VALUE!</v>
      </c>
      <c r="D65" s="17"/>
    </row>
    <row r="66" spans="1:4" x14ac:dyDescent="0.25">
      <c r="A66" s="4" t="s">
        <v>55</v>
      </c>
      <c r="B66" s="22" t="e">
        <f>Input!B165</f>
        <v>#VALUE!</v>
      </c>
      <c r="C66" s="24" t="e">
        <f t="shared" si="0"/>
        <v>#VALUE!</v>
      </c>
      <c r="D66" s="17"/>
    </row>
    <row r="67" spans="1:4" x14ac:dyDescent="0.25">
      <c r="A67" s="4" t="s">
        <v>56</v>
      </c>
      <c r="B67" s="22" t="e">
        <f>Input!B166</f>
        <v>#VALUE!</v>
      </c>
      <c r="C67" s="24" t="e">
        <f t="shared" si="0"/>
        <v>#VALUE!</v>
      </c>
      <c r="D67" s="17"/>
    </row>
    <row r="68" spans="1:4" x14ac:dyDescent="0.25">
      <c r="A68" s="4" t="s">
        <v>57</v>
      </c>
      <c r="B68" s="22" t="e">
        <f>Input!B167</f>
        <v>#VALUE!</v>
      </c>
      <c r="C68" s="24" t="e">
        <f t="shared" si="0"/>
        <v>#VALUE!</v>
      </c>
      <c r="D68" s="17"/>
    </row>
    <row r="69" spans="1:4" x14ac:dyDescent="0.25">
      <c r="A69" s="4" t="s">
        <v>58</v>
      </c>
      <c r="B69" s="22" t="e">
        <f>Input!B168</f>
        <v>#VALUE!</v>
      </c>
      <c r="C69" s="24" t="e">
        <f t="shared" si="0"/>
        <v>#VALUE!</v>
      </c>
      <c r="D69" s="17"/>
    </row>
    <row r="70" spans="1:4" x14ac:dyDescent="0.25">
      <c r="A70" s="4" t="s">
        <v>59</v>
      </c>
      <c r="B70" s="22" t="e">
        <f>Input!B169</f>
        <v>#VALUE!</v>
      </c>
      <c r="C70" s="24" t="e">
        <f t="shared" si="0"/>
        <v>#VALUE!</v>
      </c>
      <c r="D70" s="17"/>
    </row>
    <row r="71" spans="1:4" x14ac:dyDescent="0.25">
      <c r="A71" s="4" t="s">
        <v>60</v>
      </c>
      <c r="B71" s="22" t="e">
        <f>Input!B170</f>
        <v>#VALUE!</v>
      </c>
      <c r="C71" s="24" t="e">
        <f t="shared" si="0"/>
        <v>#VALUE!</v>
      </c>
      <c r="D71" s="17"/>
    </row>
    <row r="72" spans="1:4" x14ac:dyDescent="0.25">
      <c r="A72" s="4" t="s">
        <v>61</v>
      </c>
      <c r="B72" s="22" t="e">
        <f>Input!B171</f>
        <v>#VALUE!</v>
      </c>
      <c r="C72" s="24" t="e">
        <f t="shared" si="0"/>
        <v>#VALUE!</v>
      </c>
      <c r="D72" s="17"/>
    </row>
    <row r="73" spans="1:4" x14ac:dyDescent="0.25">
      <c r="A73" s="4" t="s">
        <v>62</v>
      </c>
      <c r="B73" s="22" t="e">
        <f>Input!B172</f>
        <v>#VALUE!</v>
      </c>
      <c r="C73" s="24" t="e">
        <f t="shared" si="0"/>
        <v>#VALUE!</v>
      </c>
      <c r="D73" s="17"/>
    </row>
    <row r="74" spans="1:4" x14ac:dyDescent="0.25">
      <c r="A74" s="4" t="s">
        <v>63</v>
      </c>
      <c r="B74" s="22" t="e">
        <f>Input!B173</f>
        <v>#VALUE!</v>
      </c>
      <c r="C74" s="24" t="e">
        <f t="shared" si="0"/>
        <v>#VALUE!</v>
      </c>
      <c r="D74" s="17"/>
    </row>
    <row r="75" spans="1:4" x14ac:dyDescent="0.25">
      <c r="A75" s="4" t="s">
        <v>64</v>
      </c>
      <c r="B75" s="22" t="e">
        <f>Input!B174</f>
        <v>#VALUE!</v>
      </c>
      <c r="C75" s="24" t="e">
        <f t="shared" si="0"/>
        <v>#VALUE!</v>
      </c>
      <c r="D75" s="17"/>
    </row>
    <row r="76" spans="1:4" x14ac:dyDescent="0.25">
      <c r="A76" s="4" t="s">
        <v>65</v>
      </c>
      <c r="B76" s="22" t="e">
        <f>Input!B175</f>
        <v>#VALUE!</v>
      </c>
      <c r="C76" s="24" t="e">
        <f t="shared" si="0"/>
        <v>#VALUE!</v>
      </c>
      <c r="D76" s="17"/>
    </row>
    <row r="77" spans="1:4" x14ac:dyDescent="0.25">
      <c r="A77" s="4" t="s">
        <v>66</v>
      </c>
      <c r="B77" s="22" t="e">
        <f>Input!B176</f>
        <v>#VALUE!</v>
      </c>
      <c r="C77" s="24" t="e">
        <f t="shared" si="0"/>
        <v>#VALUE!</v>
      </c>
      <c r="D77" s="17"/>
    </row>
    <row r="78" spans="1:4" x14ac:dyDescent="0.25">
      <c r="A78" s="4" t="s">
        <v>67</v>
      </c>
      <c r="B78" s="22" t="e">
        <f>Input!B177</f>
        <v>#VALUE!</v>
      </c>
      <c r="C78" s="24" t="e">
        <f t="shared" si="0"/>
        <v>#VALUE!</v>
      </c>
      <c r="D78" s="17"/>
    </row>
    <row r="79" spans="1:4" x14ac:dyDescent="0.25">
      <c r="A79" s="4" t="s">
        <v>68</v>
      </c>
      <c r="B79" s="22" t="e">
        <f>Input!B178</f>
        <v>#VALUE!</v>
      </c>
      <c r="C79" s="24" t="e">
        <f t="shared" si="0"/>
        <v>#VALUE!</v>
      </c>
      <c r="D79" s="17"/>
    </row>
    <row r="80" spans="1:4" x14ac:dyDescent="0.25">
      <c r="A80" s="4" t="s">
        <v>69</v>
      </c>
      <c r="B80" s="22" t="e">
        <f>Input!B179</f>
        <v>#VALUE!</v>
      </c>
      <c r="C80" s="24" t="e">
        <f t="shared" si="0"/>
        <v>#VALUE!</v>
      </c>
      <c r="D80" s="17"/>
    </row>
    <row r="81" spans="1:4" x14ac:dyDescent="0.25">
      <c r="A81" s="4" t="s">
        <v>70</v>
      </c>
      <c r="B81" s="22" t="e">
        <f>Input!B180</f>
        <v>#VALUE!</v>
      </c>
      <c r="C81" s="24" t="e">
        <f t="shared" si="0"/>
        <v>#VALUE!</v>
      </c>
      <c r="D81" s="17"/>
    </row>
    <row r="82" spans="1:4" ht="30" x14ac:dyDescent="0.25">
      <c r="A82" s="4" t="s">
        <v>71</v>
      </c>
      <c r="B82" s="22" t="e">
        <f>Input!B181</f>
        <v>#VALUE!</v>
      </c>
      <c r="C82" s="24" t="e">
        <f t="shared" si="0"/>
        <v>#VALUE!</v>
      </c>
      <c r="D82" s="17"/>
    </row>
    <row r="83" spans="1:4" x14ac:dyDescent="0.25">
      <c r="A83" s="4" t="s">
        <v>72</v>
      </c>
      <c r="B83" s="22" t="e">
        <f>Input!B182</f>
        <v>#VALUE!</v>
      </c>
      <c r="C83" s="24" t="e">
        <f t="shared" si="0"/>
        <v>#VALUE!</v>
      </c>
      <c r="D83" s="17"/>
    </row>
    <row r="84" spans="1:4" x14ac:dyDescent="0.25">
      <c r="A84" s="4" t="s">
        <v>73</v>
      </c>
      <c r="B84" s="22" t="e">
        <f>Input!B183</f>
        <v>#VALUE!</v>
      </c>
      <c r="C84" s="24" t="e">
        <f t="shared" si="0"/>
        <v>#VALUE!</v>
      </c>
      <c r="D84" s="17"/>
    </row>
    <row r="85" spans="1:4" x14ac:dyDescent="0.25">
      <c r="A85" s="4" t="s">
        <v>74</v>
      </c>
      <c r="B85" s="22" t="e">
        <f>Input!B184</f>
        <v>#VALUE!</v>
      </c>
      <c r="C85" s="24" t="e">
        <f t="shared" si="0"/>
        <v>#VALUE!</v>
      </c>
      <c r="D85" s="17"/>
    </row>
    <row r="86" spans="1:4" x14ac:dyDescent="0.25">
      <c r="A86" s="4" t="s">
        <v>75</v>
      </c>
      <c r="B86" s="22" t="e">
        <f>Input!B185</f>
        <v>#VALUE!</v>
      </c>
      <c r="C86" s="24" t="e">
        <f t="shared" si="0"/>
        <v>#VALUE!</v>
      </c>
      <c r="D86" s="17"/>
    </row>
    <row r="87" spans="1:4" x14ac:dyDescent="0.25">
      <c r="A87" s="4" t="s">
        <v>76</v>
      </c>
      <c r="B87" s="22" t="e">
        <f>Input!B186</f>
        <v>#VALUE!</v>
      </c>
      <c r="C87" s="24" t="e">
        <f t="shared" si="0"/>
        <v>#VALUE!</v>
      </c>
      <c r="D87" s="17"/>
    </row>
    <row r="88" spans="1:4" ht="30" x14ac:dyDescent="0.25">
      <c r="A88" s="4" t="s">
        <v>77</v>
      </c>
      <c r="B88" s="22" t="e">
        <f>Input!B187</f>
        <v>#VALUE!</v>
      </c>
      <c r="C88" s="24" t="e">
        <f t="shared" si="0"/>
        <v>#VALUE!</v>
      </c>
      <c r="D88" s="17"/>
    </row>
    <row r="89" spans="1:4" ht="30" x14ac:dyDescent="0.25">
      <c r="A89" s="4" t="s">
        <v>78</v>
      </c>
      <c r="B89" s="22" t="e">
        <f>Input!B188</f>
        <v>#VALUE!</v>
      </c>
      <c r="C89" s="24" t="e">
        <f t="shared" si="0"/>
        <v>#VALUE!</v>
      </c>
      <c r="D89" s="17"/>
    </row>
    <row r="91" spans="1:4" x14ac:dyDescent="0.25">
      <c r="A91" s="2" t="s">
        <v>11</v>
      </c>
    </row>
    <row r="92" spans="1:4" x14ac:dyDescent="0.25">
      <c r="A92" s="19" t="s">
        <v>282</v>
      </c>
    </row>
    <row r="93" spans="1:4" x14ac:dyDescent="0.25">
      <c r="A93" s="19" t="s">
        <v>456</v>
      </c>
    </row>
    <row r="95" spans="1:4" ht="21" customHeight="1" x14ac:dyDescent="0.3">
      <c r="A95" s="1" t="s">
        <v>216</v>
      </c>
    </row>
    <row r="97" spans="1:5" ht="30" x14ac:dyDescent="0.25">
      <c r="B97" s="15" t="s">
        <v>217</v>
      </c>
      <c r="C97" s="15" t="s">
        <v>218</v>
      </c>
      <c r="D97" s="15" t="s">
        <v>219</v>
      </c>
    </row>
    <row r="98" spans="1:5" ht="30" x14ac:dyDescent="0.25">
      <c r="A98" s="4" t="s">
        <v>43</v>
      </c>
      <c r="B98" s="6" t="s">
        <v>220</v>
      </c>
      <c r="C98" s="25">
        <v>1</v>
      </c>
      <c r="D98" s="26">
        <v>1</v>
      </c>
      <c r="E98" s="17"/>
    </row>
    <row r="99" spans="1:5" ht="30" x14ac:dyDescent="0.25">
      <c r="A99" s="4" t="s">
        <v>47</v>
      </c>
      <c r="B99" s="6" t="s">
        <v>221</v>
      </c>
      <c r="C99" s="25">
        <v>1</v>
      </c>
      <c r="D99" s="26">
        <v>1</v>
      </c>
      <c r="E99" s="17"/>
    </row>
    <row r="100" spans="1:5" x14ac:dyDescent="0.25">
      <c r="A100" s="4" t="s">
        <v>48</v>
      </c>
      <c r="B100" s="6" t="s">
        <v>221</v>
      </c>
      <c r="C100" s="25">
        <v>0.23499999999999999</v>
      </c>
      <c r="D100" s="26">
        <v>1</v>
      </c>
      <c r="E100" s="17"/>
    </row>
    <row r="101" spans="1:5" x14ac:dyDescent="0.25">
      <c r="A101" s="4" t="s">
        <v>49</v>
      </c>
      <c r="B101" s="6" t="s">
        <v>221</v>
      </c>
      <c r="C101" s="25">
        <v>0.23499999999999999</v>
      </c>
      <c r="D101" s="26">
        <v>1</v>
      </c>
      <c r="E101" s="17"/>
    </row>
    <row r="102" spans="1:5" x14ac:dyDescent="0.25">
      <c r="A102" s="4" t="s">
        <v>50</v>
      </c>
      <c r="B102" s="6" t="s">
        <v>221</v>
      </c>
      <c r="C102" s="25">
        <v>0.23499999999999999</v>
      </c>
      <c r="D102" s="26">
        <v>1</v>
      </c>
      <c r="E102" s="17"/>
    </row>
    <row r="103" spans="1:5" x14ac:dyDescent="0.25">
      <c r="A103" s="4" t="s">
        <v>51</v>
      </c>
      <c r="B103" s="6" t="s">
        <v>221</v>
      </c>
      <c r="C103" s="25">
        <v>0.23499999999999999</v>
      </c>
      <c r="D103" s="26">
        <v>1</v>
      </c>
      <c r="E103" s="17"/>
    </row>
    <row r="104" spans="1:5" x14ac:dyDescent="0.25">
      <c r="A104" s="4" t="s">
        <v>52</v>
      </c>
      <c r="B104" s="6" t="s">
        <v>221</v>
      </c>
      <c r="C104" s="25">
        <v>0.52569999999999995</v>
      </c>
      <c r="D104" s="26">
        <v>0</v>
      </c>
      <c r="E104" s="17"/>
    </row>
    <row r="105" spans="1:5" x14ac:dyDescent="0.25">
      <c r="A105" s="4" t="s">
        <v>53</v>
      </c>
      <c r="B105" s="6" t="s">
        <v>221</v>
      </c>
      <c r="C105" s="25">
        <v>0.52569999999999995</v>
      </c>
      <c r="D105" s="26">
        <v>0</v>
      </c>
      <c r="E105" s="17"/>
    </row>
    <row r="106" spans="1:5" x14ac:dyDescent="0.25">
      <c r="A106" s="4" t="s">
        <v>54</v>
      </c>
      <c r="B106" s="6" t="s">
        <v>221</v>
      </c>
      <c r="C106" s="25">
        <v>0.52569999999999995</v>
      </c>
      <c r="D106" s="26">
        <v>0</v>
      </c>
      <c r="E106" s="17"/>
    </row>
    <row r="107" spans="1:5" x14ac:dyDescent="0.25">
      <c r="A107" s="4" t="s">
        <v>55</v>
      </c>
      <c r="B107" s="6" t="s">
        <v>221</v>
      </c>
      <c r="C107" s="25">
        <v>0.52569999999999995</v>
      </c>
      <c r="D107" s="26">
        <v>0</v>
      </c>
      <c r="E107" s="17"/>
    </row>
    <row r="108" spans="1:5" x14ac:dyDescent="0.25">
      <c r="A108" s="4" t="s">
        <v>56</v>
      </c>
      <c r="B108" s="6" t="s">
        <v>221</v>
      </c>
      <c r="C108" s="25">
        <v>0.52569999999999995</v>
      </c>
      <c r="D108" s="26">
        <v>0</v>
      </c>
      <c r="E108" s="17"/>
    </row>
    <row r="109" spans="1:5" x14ac:dyDescent="0.25">
      <c r="A109" s="4" t="s">
        <v>57</v>
      </c>
      <c r="B109" s="6" t="s">
        <v>221</v>
      </c>
      <c r="C109" s="25">
        <v>0.52569999999999995</v>
      </c>
      <c r="D109" s="26">
        <v>0</v>
      </c>
      <c r="E109" s="17"/>
    </row>
    <row r="110" spans="1:5" x14ac:dyDescent="0.25">
      <c r="A110" s="4" t="s">
        <v>58</v>
      </c>
      <c r="B110" s="6" t="s">
        <v>221</v>
      </c>
      <c r="C110" s="25">
        <v>0.52569999999999995</v>
      </c>
      <c r="D110" s="26">
        <v>0</v>
      </c>
      <c r="E110" s="17"/>
    </row>
    <row r="111" spans="1:5" x14ac:dyDescent="0.25">
      <c r="A111" s="4" t="s">
        <v>59</v>
      </c>
      <c r="B111" s="6" t="s">
        <v>221</v>
      </c>
      <c r="C111" s="25">
        <v>0.52569999999999995</v>
      </c>
      <c r="D111" s="26">
        <v>0</v>
      </c>
      <c r="E111" s="17"/>
    </row>
    <row r="112" spans="1:5" x14ac:dyDescent="0.25">
      <c r="A112" s="4" t="s">
        <v>60</v>
      </c>
      <c r="B112" s="6" t="s">
        <v>221</v>
      </c>
      <c r="C112" s="25">
        <v>0.52569999999999995</v>
      </c>
      <c r="D112" s="26">
        <v>0</v>
      </c>
      <c r="E112" s="17"/>
    </row>
    <row r="113" spans="1:5" x14ac:dyDescent="0.25">
      <c r="A113" s="4" t="s">
        <v>61</v>
      </c>
      <c r="B113" s="6" t="s">
        <v>220</v>
      </c>
      <c r="C113" s="25">
        <v>0.52569999999999995</v>
      </c>
      <c r="D113" s="26">
        <v>0</v>
      </c>
      <c r="E113" s="17"/>
    </row>
    <row r="114" spans="1:5" x14ac:dyDescent="0.25">
      <c r="A114" s="4" t="s">
        <v>62</v>
      </c>
      <c r="B114" s="6" t="s">
        <v>220</v>
      </c>
      <c r="C114" s="25">
        <v>0.52569999999999995</v>
      </c>
      <c r="D114" s="26">
        <v>0</v>
      </c>
      <c r="E114" s="17"/>
    </row>
    <row r="115" spans="1:5" x14ac:dyDescent="0.25">
      <c r="A115" s="4" t="s">
        <v>63</v>
      </c>
      <c r="B115" s="6" t="s">
        <v>221</v>
      </c>
      <c r="C115" s="25">
        <v>0.52569999999999995</v>
      </c>
      <c r="D115" s="26">
        <v>0</v>
      </c>
      <c r="E115" s="17"/>
    </row>
    <row r="116" spans="1:5" x14ac:dyDescent="0.25">
      <c r="A116" s="4" t="s">
        <v>64</v>
      </c>
      <c r="B116" s="6" t="s">
        <v>221</v>
      </c>
      <c r="C116" s="25">
        <v>0.52569999999999995</v>
      </c>
      <c r="D116" s="26">
        <v>0</v>
      </c>
      <c r="E116" s="17"/>
    </row>
    <row r="117" spans="1:5" x14ac:dyDescent="0.25">
      <c r="A117" s="4" t="s">
        <v>65</v>
      </c>
      <c r="B117" s="6" t="s">
        <v>221</v>
      </c>
      <c r="C117" s="25">
        <v>0.52569999999999995</v>
      </c>
      <c r="D117" s="26">
        <v>0</v>
      </c>
      <c r="E117" s="17"/>
    </row>
    <row r="118" spans="1:5" x14ac:dyDescent="0.25">
      <c r="A118" s="4" t="s">
        <v>66</v>
      </c>
      <c r="B118" s="6" t="s">
        <v>221</v>
      </c>
      <c r="C118" s="25">
        <v>0.52569999999999995</v>
      </c>
      <c r="D118" s="26">
        <v>0</v>
      </c>
      <c r="E118" s="17"/>
    </row>
    <row r="119" spans="1:5" x14ac:dyDescent="0.25">
      <c r="A119" s="4" t="s">
        <v>67</v>
      </c>
      <c r="B119" s="6" t="s">
        <v>220</v>
      </c>
      <c r="C119" s="25">
        <v>0</v>
      </c>
      <c r="D119" s="26">
        <v>1</v>
      </c>
      <c r="E119" s="17"/>
    </row>
    <row r="120" spans="1:5" x14ac:dyDescent="0.25">
      <c r="A120" s="4" t="s">
        <v>68</v>
      </c>
      <c r="B120" s="6" t="s">
        <v>220</v>
      </c>
      <c r="C120" s="25">
        <v>0.57699999999999996</v>
      </c>
      <c r="D120" s="26">
        <v>1</v>
      </c>
      <c r="E120" s="17"/>
    </row>
    <row r="121" spans="1:5" x14ac:dyDescent="0.25">
      <c r="A121" s="4" t="s">
        <v>69</v>
      </c>
      <c r="B121" s="6" t="s">
        <v>220</v>
      </c>
      <c r="C121" s="25">
        <v>0</v>
      </c>
      <c r="D121" s="26">
        <v>1</v>
      </c>
      <c r="E121" s="17"/>
    </row>
    <row r="122" spans="1:5" x14ac:dyDescent="0.25">
      <c r="A122" s="4" t="s">
        <v>70</v>
      </c>
      <c r="B122" s="6" t="s">
        <v>220</v>
      </c>
      <c r="C122" s="25">
        <v>0</v>
      </c>
      <c r="D122" s="26">
        <v>1</v>
      </c>
      <c r="E122" s="17"/>
    </row>
    <row r="123" spans="1:5" ht="30" x14ac:dyDescent="0.25">
      <c r="A123" s="4" t="s">
        <v>71</v>
      </c>
      <c r="B123" s="6" t="s">
        <v>220</v>
      </c>
      <c r="C123" s="25">
        <v>0</v>
      </c>
      <c r="D123" s="26">
        <v>1</v>
      </c>
      <c r="E123" s="17"/>
    </row>
    <row r="124" spans="1:5" x14ac:dyDescent="0.25">
      <c r="A124" s="4" t="s">
        <v>72</v>
      </c>
      <c r="B124" s="6" t="s">
        <v>220</v>
      </c>
      <c r="C124" s="25">
        <v>0</v>
      </c>
      <c r="D124" s="26">
        <v>1</v>
      </c>
      <c r="E124" s="17"/>
    </row>
    <row r="125" spans="1:5" x14ac:dyDescent="0.25">
      <c r="A125" s="4" t="s">
        <v>73</v>
      </c>
      <c r="B125" s="6" t="s">
        <v>220</v>
      </c>
      <c r="C125" s="25">
        <v>0</v>
      </c>
      <c r="D125" s="26">
        <v>1</v>
      </c>
      <c r="E125" s="17"/>
    </row>
    <row r="126" spans="1:5" x14ac:dyDescent="0.25">
      <c r="A126" s="4" t="s">
        <v>74</v>
      </c>
      <c r="B126" s="6" t="s">
        <v>220</v>
      </c>
      <c r="C126" s="25">
        <v>0</v>
      </c>
      <c r="D126" s="26">
        <v>1</v>
      </c>
      <c r="E126" s="17"/>
    </row>
    <row r="127" spans="1:5" x14ac:dyDescent="0.25">
      <c r="A127" s="4" t="s">
        <v>75</v>
      </c>
      <c r="B127" s="6" t="s">
        <v>220</v>
      </c>
      <c r="C127" s="25">
        <v>0</v>
      </c>
      <c r="D127" s="26">
        <v>1</v>
      </c>
      <c r="E127" s="17"/>
    </row>
    <row r="128" spans="1:5" x14ac:dyDescent="0.25">
      <c r="A128" s="4" t="s">
        <v>76</v>
      </c>
      <c r="B128" s="6" t="s">
        <v>222</v>
      </c>
      <c r="C128" s="25">
        <v>0</v>
      </c>
      <c r="D128" s="26">
        <v>1</v>
      </c>
      <c r="E128" s="17"/>
    </row>
    <row r="129" spans="1:5" ht="30" x14ac:dyDescent="0.25">
      <c r="A129" s="4" t="s">
        <v>77</v>
      </c>
      <c r="B129" s="6" t="s">
        <v>220</v>
      </c>
      <c r="C129" s="25">
        <v>0</v>
      </c>
      <c r="D129" s="26">
        <v>1</v>
      </c>
      <c r="E129" s="17"/>
    </row>
    <row r="130" spans="1:5" ht="30" x14ac:dyDescent="0.25">
      <c r="A130" s="4" t="s">
        <v>78</v>
      </c>
      <c r="B130" s="6" t="s">
        <v>220</v>
      </c>
      <c r="C130" s="25">
        <v>0</v>
      </c>
      <c r="D130" s="26">
        <v>1</v>
      </c>
      <c r="E130" s="17"/>
    </row>
    <row r="132" spans="1:5" x14ac:dyDescent="0.25">
      <c r="A132" s="2" t="s">
        <v>11</v>
      </c>
    </row>
    <row r="133" spans="1:5" x14ac:dyDescent="0.25">
      <c r="A133" s="19" t="s">
        <v>276</v>
      </c>
    </row>
    <row r="134" spans="1:5" x14ac:dyDescent="0.25">
      <c r="A134" s="19" t="s">
        <v>282</v>
      </c>
    </row>
    <row r="135" spans="1:5" x14ac:dyDescent="0.25">
      <c r="A135" s="19" t="s">
        <v>296</v>
      </c>
    </row>
    <row r="136" spans="1:5" x14ac:dyDescent="0.25">
      <c r="A136" s="19" t="s">
        <v>315</v>
      </c>
    </row>
    <row r="137" spans="1:5" x14ac:dyDescent="0.25">
      <c r="A137" s="19" t="s">
        <v>363</v>
      </c>
    </row>
    <row r="138" spans="1:5" x14ac:dyDescent="0.25">
      <c r="A138" s="19" t="s">
        <v>434</v>
      </c>
    </row>
    <row r="139" spans="1:5" x14ac:dyDescent="0.25">
      <c r="A139" s="19" t="s">
        <v>452</v>
      </c>
    </row>
    <row r="140" spans="1:5" x14ac:dyDescent="0.25">
      <c r="A140" s="19" t="s">
        <v>456</v>
      </c>
    </row>
    <row r="141" spans="1:5" x14ac:dyDescent="0.25">
      <c r="A141" s="19" t="s">
        <v>462</v>
      </c>
    </row>
    <row r="142" spans="1:5" x14ac:dyDescent="0.25">
      <c r="A142" s="19" t="s">
        <v>518</v>
      </c>
    </row>
    <row r="144" spans="1:5" ht="21" customHeight="1" x14ac:dyDescent="0.3">
      <c r="A144" s="1" t="s">
        <v>223</v>
      </c>
    </row>
    <row r="145" spans="1:9" x14ac:dyDescent="0.25">
      <c r="A145" s="2" t="s">
        <v>200</v>
      </c>
    </row>
    <row r="146" spans="1:9" x14ac:dyDescent="0.25">
      <c r="A146" s="19" t="s">
        <v>224</v>
      </c>
    </row>
    <row r="147" spans="1:9" x14ac:dyDescent="0.25">
      <c r="A147" s="19" t="s">
        <v>225</v>
      </c>
    </row>
    <row r="148" spans="1:9" x14ac:dyDescent="0.25">
      <c r="A148" s="23" t="s">
        <v>208</v>
      </c>
      <c r="B148" s="23" t="s">
        <v>226</v>
      </c>
      <c r="C148" s="27" t="s">
        <v>227</v>
      </c>
      <c r="D148" s="27"/>
      <c r="E148" s="27"/>
      <c r="F148" s="27"/>
      <c r="G148" s="23" t="s">
        <v>227</v>
      </c>
      <c r="H148" s="23" t="s">
        <v>227</v>
      </c>
    </row>
    <row r="149" spans="1:9" x14ac:dyDescent="0.25">
      <c r="A149" s="23" t="s">
        <v>211</v>
      </c>
      <c r="B149" s="23" t="s">
        <v>228</v>
      </c>
      <c r="C149" s="27" t="s">
        <v>229</v>
      </c>
      <c r="D149" s="27"/>
      <c r="E149" s="27"/>
      <c r="F149" s="27"/>
      <c r="G149" s="23" t="s">
        <v>229</v>
      </c>
      <c r="H149" s="23" t="s">
        <v>229</v>
      </c>
    </row>
    <row r="151" spans="1:9" x14ac:dyDescent="0.25">
      <c r="C151" s="28" t="s">
        <v>231</v>
      </c>
      <c r="D151" s="28"/>
      <c r="E151" s="28"/>
      <c r="F151" s="28"/>
    </row>
    <row r="152" spans="1:9" ht="30" x14ac:dyDescent="0.25">
      <c r="B152" s="15" t="s">
        <v>230</v>
      </c>
      <c r="C152" s="15" t="s">
        <v>31</v>
      </c>
      <c r="D152" s="15" t="s">
        <v>41</v>
      </c>
      <c r="E152" s="15" t="s">
        <v>30</v>
      </c>
      <c r="F152" s="15" t="s">
        <v>42</v>
      </c>
      <c r="G152" s="15" t="s">
        <v>232</v>
      </c>
      <c r="H152" s="15" t="s">
        <v>233</v>
      </c>
    </row>
    <row r="153" spans="1:9" x14ac:dyDescent="0.25">
      <c r="A153" s="4" t="s">
        <v>104</v>
      </c>
      <c r="B153" s="29" t="e">
        <f>Input!B199*Input!C199</f>
        <v>#VALUE!</v>
      </c>
      <c r="C153" s="26">
        <v>1</v>
      </c>
      <c r="D153" s="26">
        <v>0</v>
      </c>
      <c r="E153" s="26">
        <v>0</v>
      </c>
      <c r="F153" s="26">
        <v>0</v>
      </c>
      <c r="G153" s="10"/>
      <c r="H153" s="26">
        <v>1</v>
      </c>
      <c r="I153" s="17"/>
    </row>
    <row r="154" spans="1:9" x14ac:dyDescent="0.25">
      <c r="A154" s="4" t="s">
        <v>105</v>
      </c>
      <c r="B154" s="29" t="e">
        <f>Input!B200*Input!C200</f>
        <v>#VALUE!</v>
      </c>
      <c r="C154" s="26">
        <v>1</v>
      </c>
      <c r="D154" s="26">
        <v>0</v>
      </c>
      <c r="E154" s="26">
        <v>0</v>
      </c>
      <c r="F154" s="26">
        <v>0</v>
      </c>
      <c r="G154" s="26">
        <v>1</v>
      </c>
      <c r="H154" s="26">
        <v>1</v>
      </c>
      <c r="I154" s="17"/>
    </row>
    <row r="155" spans="1:9" x14ac:dyDescent="0.25">
      <c r="A155" s="4" t="s">
        <v>106</v>
      </c>
      <c r="B155" s="29" t="e">
        <f>Input!B201*Input!C201</f>
        <v>#VALUE!</v>
      </c>
      <c r="C155" s="26">
        <v>1</v>
      </c>
      <c r="D155" s="26">
        <v>0</v>
      </c>
      <c r="E155" s="26">
        <v>0</v>
      </c>
      <c r="F155" s="26">
        <v>0</v>
      </c>
      <c r="G155" s="10"/>
      <c r="H155" s="26">
        <v>1</v>
      </c>
      <c r="I155" s="17"/>
    </row>
    <row r="156" spans="1:9" x14ac:dyDescent="0.25">
      <c r="A156" s="4" t="s">
        <v>107</v>
      </c>
      <c r="B156" s="29" t="e">
        <f>Input!B202*Input!C202</f>
        <v>#VALUE!</v>
      </c>
      <c r="C156" s="26">
        <v>1</v>
      </c>
      <c r="D156" s="26">
        <v>0</v>
      </c>
      <c r="E156" s="26">
        <v>0</v>
      </c>
      <c r="F156" s="26">
        <v>0</v>
      </c>
      <c r="G156" s="10"/>
      <c r="H156" s="26">
        <v>1</v>
      </c>
      <c r="I156" s="17"/>
    </row>
    <row r="157" spans="1:9" x14ac:dyDescent="0.25">
      <c r="A157" s="4" t="s">
        <v>108</v>
      </c>
      <c r="B157" s="29" t="e">
        <f>Input!B203*Input!C203</f>
        <v>#VALUE!</v>
      </c>
      <c r="C157" s="26">
        <v>1</v>
      </c>
      <c r="D157" s="26">
        <v>0</v>
      </c>
      <c r="E157" s="26">
        <v>0</v>
      </c>
      <c r="F157" s="26">
        <v>0</v>
      </c>
      <c r="G157" s="10"/>
      <c r="H157" s="26">
        <v>1</v>
      </c>
      <c r="I157" s="17"/>
    </row>
    <row r="158" spans="1:9" x14ac:dyDescent="0.25">
      <c r="A158" s="4" t="s">
        <v>109</v>
      </c>
      <c r="B158" s="29" t="e">
        <f>Input!B204*Input!C204</f>
        <v>#VALUE!</v>
      </c>
      <c r="C158" s="26">
        <v>1</v>
      </c>
      <c r="D158" s="26">
        <v>0</v>
      </c>
      <c r="E158" s="26">
        <v>0</v>
      </c>
      <c r="F158" s="26">
        <v>0</v>
      </c>
      <c r="G158" s="10"/>
      <c r="H158" s="26">
        <v>1</v>
      </c>
      <c r="I158" s="17"/>
    </row>
    <row r="159" spans="1:9" x14ac:dyDescent="0.25">
      <c r="A159" s="4" t="s">
        <v>110</v>
      </c>
      <c r="B159" s="29" t="e">
        <f>Input!B205*Input!C205</f>
        <v>#VALUE!</v>
      </c>
      <c r="C159" s="26">
        <v>1</v>
      </c>
      <c r="D159" s="26">
        <v>0</v>
      </c>
      <c r="E159" s="26">
        <v>0</v>
      </c>
      <c r="F159" s="26">
        <v>0</v>
      </c>
      <c r="G159" s="26">
        <v>1</v>
      </c>
      <c r="H159" s="26">
        <v>1</v>
      </c>
      <c r="I159" s="17"/>
    </row>
    <row r="160" spans="1:9" x14ac:dyDescent="0.25">
      <c r="A160" s="4" t="s">
        <v>111</v>
      </c>
      <c r="B160" s="29" t="e">
        <f>Input!B206*Input!C206</f>
        <v>#VALUE!</v>
      </c>
      <c r="C160" s="26">
        <v>1</v>
      </c>
      <c r="D160" s="26">
        <v>0</v>
      </c>
      <c r="E160" s="26">
        <v>0</v>
      </c>
      <c r="F160" s="26">
        <v>0</v>
      </c>
      <c r="G160" s="10"/>
      <c r="H160" s="26">
        <v>1</v>
      </c>
      <c r="I160" s="17"/>
    </row>
    <row r="161" spans="1:9" x14ac:dyDescent="0.25">
      <c r="A161" s="4" t="s">
        <v>112</v>
      </c>
      <c r="B161" s="29" t="e">
        <f>Input!B207*Input!C207</f>
        <v>#VALUE!</v>
      </c>
      <c r="C161" s="26">
        <v>1</v>
      </c>
      <c r="D161" s="26">
        <v>0</v>
      </c>
      <c r="E161" s="26">
        <v>0</v>
      </c>
      <c r="F161" s="26">
        <v>0</v>
      </c>
      <c r="G161" s="10"/>
      <c r="H161" s="26">
        <v>1</v>
      </c>
      <c r="I161" s="17"/>
    </row>
    <row r="162" spans="1:9" x14ac:dyDescent="0.25">
      <c r="A162" s="4" t="s">
        <v>113</v>
      </c>
      <c r="B162" s="29" t="e">
        <f>Input!B208*Input!C208</f>
        <v>#VALUE!</v>
      </c>
      <c r="C162" s="26">
        <v>1</v>
      </c>
      <c r="D162" s="26">
        <v>0</v>
      </c>
      <c r="E162" s="26">
        <v>0</v>
      </c>
      <c r="F162" s="26">
        <v>0</v>
      </c>
      <c r="G162" s="10"/>
      <c r="H162" s="26">
        <v>1</v>
      </c>
      <c r="I162" s="17"/>
    </row>
    <row r="163" spans="1:9" x14ac:dyDescent="0.25">
      <c r="A163" s="4" t="s">
        <v>114</v>
      </c>
      <c r="B163" s="29" t="e">
        <f>Input!B209*Input!C209</f>
        <v>#VALUE!</v>
      </c>
      <c r="C163" s="26">
        <v>1</v>
      </c>
      <c r="D163" s="26">
        <v>0</v>
      </c>
      <c r="E163" s="26">
        <v>0</v>
      </c>
      <c r="F163" s="26">
        <v>0</v>
      </c>
      <c r="G163" s="10"/>
      <c r="H163" s="26">
        <v>1</v>
      </c>
      <c r="I163" s="17"/>
    </row>
    <row r="164" spans="1:9" x14ac:dyDescent="0.25">
      <c r="A164" s="4" t="s">
        <v>115</v>
      </c>
      <c r="B164" s="29" t="e">
        <f>Input!B210*Input!C210</f>
        <v>#VALUE!</v>
      </c>
      <c r="C164" s="26">
        <v>1</v>
      </c>
      <c r="D164" s="26">
        <v>0</v>
      </c>
      <c r="E164" s="26">
        <v>0</v>
      </c>
      <c r="F164" s="26">
        <v>0</v>
      </c>
      <c r="G164" s="10"/>
      <c r="H164" s="26">
        <v>1</v>
      </c>
      <c r="I164" s="17"/>
    </row>
    <row r="165" spans="1:9" x14ac:dyDescent="0.25">
      <c r="A165" s="4" t="s">
        <v>116</v>
      </c>
      <c r="B165" s="29" t="e">
        <f>Input!B211*Input!C211</f>
        <v>#VALUE!</v>
      </c>
      <c r="C165" s="26">
        <v>1</v>
      </c>
      <c r="D165" s="26">
        <v>0</v>
      </c>
      <c r="E165" s="26">
        <v>0</v>
      </c>
      <c r="F165" s="26">
        <v>0</v>
      </c>
      <c r="G165" s="10"/>
      <c r="H165" s="26">
        <v>1</v>
      </c>
      <c r="I165" s="17"/>
    </row>
    <row r="166" spans="1:9" x14ac:dyDescent="0.25">
      <c r="A166" s="4" t="s">
        <v>117</v>
      </c>
      <c r="B166" s="29" t="e">
        <f>Input!B212*Input!C212</f>
        <v>#VALUE!</v>
      </c>
      <c r="C166" s="26">
        <v>0</v>
      </c>
      <c r="D166" s="26">
        <v>0</v>
      </c>
      <c r="E166" s="26">
        <v>1</v>
      </c>
      <c r="F166" s="26">
        <v>0</v>
      </c>
      <c r="G166" s="10"/>
      <c r="H166" s="10"/>
      <c r="I166" s="17"/>
    </row>
    <row r="167" spans="1:9" x14ac:dyDescent="0.25">
      <c r="A167" s="4" t="s">
        <v>118</v>
      </c>
      <c r="B167" s="29" t="e">
        <f>Input!B213*Input!C213</f>
        <v>#VALUE!</v>
      </c>
      <c r="C167" s="26">
        <v>0</v>
      </c>
      <c r="D167" s="26">
        <v>0</v>
      </c>
      <c r="E167" s="26">
        <v>1</v>
      </c>
      <c r="F167" s="26">
        <v>0</v>
      </c>
      <c r="G167" s="10"/>
      <c r="H167" s="10"/>
      <c r="I167" s="17"/>
    </row>
    <row r="168" spans="1:9" x14ac:dyDescent="0.25">
      <c r="A168" s="4" t="s">
        <v>119</v>
      </c>
      <c r="B168" s="29" t="e">
        <f>Input!B214*Input!C214</f>
        <v>#VALUE!</v>
      </c>
      <c r="C168" s="26">
        <v>0</v>
      </c>
      <c r="D168" s="26">
        <v>0</v>
      </c>
      <c r="E168" s="26">
        <v>1</v>
      </c>
      <c r="F168" s="26">
        <v>0</v>
      </c>
      <c r="G168" s="10"/>
      <c r="H168" s="10"/>
      <c r="I168" s="17"/>
    </row>
    <row r="169" spans="1:9" x14ac:dyDescent="0.25">
      <c r="A169" s="4" t="s">
        <v>120</v>
      </c>
      <c r="B169" s="29" t="e">
        <f>Input!B215*Input!C215</f>
        <v>#VALUE!</v>
      </c>
      <c r="C169" s="26">
        <v>0</v>
      </c>
      <c r="D169" s="26">
        <v>0</v>
      </c>
      <c r="E169" s="26">
        <v>1</v>
      </c>
      <c r="F169" s="26">
        <v>0</v>
      </c>
      <c r="G169" s="10"/>
      <c r="H169" s="10"/>
      <c r="I169" s="17"/>
    </row>
    <row r="170" spans="1:9" x14ac:dyDescent="0.25">
      <c r="A170" s="4" t="s">
        <v>121</v>
      </c>
      <c r="B170" s="29" t="e">
        <f>Input!B216*Input!C216</f>
        <v>#VALUE!</v>
      </c>
      <c r="C170" s="26">
        <v>0</v>
      </c>
      <c r="D170" s="26">
        <v>0</v>
      </c>
      <c r="E170" s="26">
        <v>1</v>
      </c>
      <c r="F170" s="26">
        <v>0</v>
      </c>
      <c r="G170" s="10"/>
      <c r="H170" s="10"/>
      <c r="I170" s="17"/>
    </row>
    <row r="171" spans="1:9" x14ac:dyDescent="0.25">
      <c r="A171" s="4" t="s">
        <v>122</v>
      </c>
      <c r="B171" s="29" t="e">
        <f>Input!B217*Input!C217</f>
        <v>#VALUE!</v>
      </c>
      <c r="C171" s="26">
        <v>0</v>
      </c>
      <c r="D171" s="26">
        <v>0</v>
      </c>
      <c r="E171" s="26">
        <v>1</v>
      </c>
      <c r="F171" s="26">
        <v>0</v>
      </c>
      <c r="G171" s="10"/>
      <c r="H171" s="10"/>
      <c r="I171" s="17"/>
    </row>
    <row r="172" spans="1:9" x14ac:dyDescent="0.25">
      <c r="A172" s="4" t="s">
        <v>123</v>
      </c>
      <c r="B172" s="29" t="e">
        <f>Input!B218*Input!C218</f>
        <v>#VALUE!</v>
      </c>
      <c r="C172" s="26">
        <v>0</v>
      </c>
      <c r="D172" s="26">
        <v>0</v>
      </c>
      <c r="E172" s="26">
        <v>1</v>
      </c>
      <c r="F172" s="26">
        <v>0</v>
      </c>
      <c r="G172" s="10"/>
      <c r="H172" s="10"/>
      <c r="I172" s="17"/>
    </row>
    <row r="173" spans="1:9" x14ac:dyDescent="0.25">
      <c r="A173" s="4" t="s">
        <v>124</v>
      </c>
      <c r="B173" s="29" t="e">
        <f>Input!B219*Input!C219</f>
        <v>#VALUE!</v>
      </c>
      <c r="C173" s="26">
        <v>0</v>
      </c>
      <c r="D173" s="26">
        <v>0</v>
      </c>
      <c r="E173" s="26">
        <v>1</v>
      </c>
      <c r="F173" s="26">
        <v>0</v>
      </c>
      <c r="G173" s="10"/>
      <c r="H173" s="10"/>
      <c r="I173" s="17"/>
    </row>
    <row r="174" spans="1:9" x14ac:dyDescent="0.25">
      <c r="A174" s="4" t="s">
        <v>125</v>
      </c>
      <c r="B174" s="29" t="e">
        <f>Input!B220*Input!C220</f>
        <v>#VALUE!</v>
      </c>
      <c r="C174" s="26">
        <v>0</v>
      </c>
      <c r="D174" s="26">
        <v>0</v>
      </c>
      <c r="E174" s="26">
        <v>1</v>
      </c>
      <c r="F174" s="26">
        <v>0</v>
      </c>
      <c r="G174" s="10"/>
      <c r="H174" s="10"/>
      <c r="I174" s="17"/>
    </row>
    <row r="175" spans="1:9" x14ac:dyDescent="0.25">
      <c r="A175" s="4" t="s">
        <v>126</v>
      </c>
      <c r="B175" s="29" t="e">
        <f>Input!B221*Input!C221</f>
        <v>#VALUE!</v>
      </c>
      <c r="C175" s="26">
        <v>0</v>
      </c>
      <c r="D175" s="26">
        <v>0</v>
      </c>
      <c r="E175" s="26">
        <v>1</v>
      </c>
      <c r="F175" s="26">
        <v>0</v>
      </c>
      <c r="G175" s="10"/>
      <c r="H175" s="10"/>
      <c r="I175" s="17"/>
    </row>
    <row r="176" spans="1:9" x14ac:dyDescent="0.25">
      <c r="A176" s="4" t="s">
        <v>127</v>
      </c>
      <c r="B176" s="29" t="e">
        <f>Input!B222*Input!C222</f>
        <v>#VALUE!</v>
      </c>
      <c r="C176" s="26">
        <v>0</v>
      </c>
      <c r="D176" s="26">
        <v>0</v>
      </c>
      <c r="E176" s="26">
        <v>1</v>
      </c>
      <c r="F176" s="26">
        <v>0</v>
      </c>
      <c r="G176" s="10"/>
      <c r="H176" s="10"/>
      <c r="I176" s="17"/>
    </row>
    <row r="177" spans="1:9" x14ac:dyDescent="0.25">
      <c r="A177" s="4" t="s">
        <v>128</v>
      </c>
      <c r="B177" s="29" t="e">
        <f>Input!B223*Input!C223</f>
        <v>#VALUE!</v>
      </c>
      <c r="C177" s="26">
        <v>0</v>
      </c>
      <c r="D177" s="26">
        <v>0</v>
      </c>
      <c r="E177" s="26">
        <v>1</v>
      </c>
      <c r="F177" s="26">
        <v>0</v>
      </c>
      <c r="G177" s="10"/>
      <c r="H177" s="10"/>
      <c r="I177" s="17"/>
    </row>
    <row r="178" spans="1:9" x14ac:dyDescent="0.25">
      <c r="A178" s="4" t="s">
        <v>129</v>
      </c>
      <c r="B178" s="29" t="e">
        <f>Input!B224*Input!C224</f>
        <v>#VALUE!</v>
      </c>
      <c r="C178" s="26">
        <v>0</v>
      </c>
      <c r="D178" s="26">
        <v>1</v>
      </c>
      <c r="E178" s="26">
        <v>0</v>
      </c>
      <c r="F178" s="26">
        <v>0</v>
      </c>
      <c r="G178" s="10"/>
      <c r="H178" s="10"/>
      <c r="I178" s="17"/>
    </row>
    <row r="179" spans="1:9" x14ac:dyDescent="0.25">
      <c r="A179" s="4" t="s">
        <v>130</v>
      </c>
      <c r="B179" s="29" t="e">
        <f>Input!B225*Input!C225</f>
        <v>#VALUE!</v>
      </c>
      <c r="C179" s="26">
        <v>0</v>
      </c>
      <c r="D179" s="26">
        <v>1</v>
      </c>
      <c r="E179" s="26">
        <v>0</v>
      </c>
      <c r="F179" s="26">
        <v>0</v>
      </c>
      <c r="G179" s="10"/>
      <c r="H179" s="10"/>
      <c r="I179" s="17"/>
    </row>
    <row r="180" spans="1:9" ht="30" x14ac:dyDescent="0.25">
      <c r="A180" s="4" t="s">
        <v>131</v>
      </c>
      <c r="B180" s="29" t="e">
        <f>Input!B226*Input!C226</f>
        <v>#VALUE!</v>
      </c>
      <c r="C180" s="26">
        <v>0</v>
      </c>
      <c r="D180" s="26">
        <v>0</v>
      </c>
      <c r="E180" s="26">
        <v>1</v>
      </c>
      <c r="F180" s="26">
        <v>0</v>
      </c>
      <c r="G180" s="10"/>
      <c r="H180" s="10"/>
      <c r="I180" s="17"/>
    </row>
    <row r="181" spans="1:9" ht="30" x14ac:dyDescent="0.25">
      <c r="A181" s="4" t="s">
        <v>132</v>
      </c>
      <c r="B181" s="29" t="e">
        <f>Input!B227*Input!C227</f>
        <v>#VALUE!</v>
      </c>
      <c r="C181" s="26">
        <v>0</v>
      </c>
      <c r="D181" s="26">
        <v>0</v>
      </c>
      <c r="E181" s="26">
        <v>1</v>
      </c>
      <c r="F181" s="26">
        <v>0</v>
      </c>
      <c r="G181" s="10"/>
      <c r="H181" s="10"/>
      <c r="I181" s="17"/>
    </row>
    <row r="182" spans="1:9" x14ac:dyDescent="0.25">
      <c r="A182" s="4" t="s">
        <v>133</v>
      </c>
      <c r="B182" s="29" t="e">
        <f>Input!B228*Input!C228</f>
        <v>#VALUE!</v>
      </c>
      <c r="C182" s="26">
        <v>0</v>
      </c>
      <c r="D182" s="26">
        <v>0</v>
      </c>
      <c r="E182" s="26">
        <v>1</v>
      </c>
      <c r="F182" s="26">
        <v>0</v>
      </c>
      <c r="G182" s="10"/>
      <c r="H182" s="10"/>
      <c r="I182" s="17"/>
    </row>
    <row r="183" spans="1:9" x14ac:dyDescent="0.25">
      <c r="A183" s="4" t="s">
        <v>134</v>
      </c>
      <c r="B183" s="29" t="e">
        <f>Input!B229*Input!C229</f>
        <v>#VALUE!</v>
      </c>
      <c r="C183" s="26">
        <v>0</v>
      </c>
      <c r="D183" s="26">
        <v>0</v>
      </c>
      <c r="E183" s="26">
        <v>1</v>
      </c>
      <c r="F183" s="26">
        <v>0</v>
      </c>
      <c r="G183" s="10"/>
      <c r="H183" s="10"/>
      <c r="I183" s="17"/>
    </row>
    <row r="184" spans="1:9" x14ac:dyDescent="0.25">
      <c r="A184" s="4" t="s">
        <v>135</v>
      </c>
      <c r="B184" s="29" t="e">
        <f>Input!B230*Input!C230</f>
        <v>#VALUE!</v>
      </c>
      <c r="C184" s="26">
        <v>0</v>
      </c>
      <c r="D184" s="26">
        <v>0</v>
      </c>
      <c r="E184" s="26">
        <v>1</v>
      </c>
      <c r="F184" s="26">
        <v>0</v>
      </c>
      <c r="G184" s="10"/>
      <c r="H184" s="10"/>
      <c r="I184" s="17"/>
    </row>
    <row r="185" spans="1:9" x14ac:dyDescent="0.25">
      <c r="A185" s="4" t="s">
        <v>136</v>
      </c>
      <c r="B185" s="29" t="e">
        <f>Input!B231*Input!C231</f>
        <v>#VALUE!</v>
      </c>
      <c r="C185" s="26">
        <v>0</v>
      </c>
      <c r="D185" s="26">
        <v>1</v>
      </c>
      <c r="E185" s="26">
        <v>0</v>
      </c>
      <c r="F185" s="26">
        <v>0</v>
      </c>
      <c r="G185" s="10"/>
      <c r="H185" s="10"/>
      <c r="I185" s="17"/>
    </row>
    <row r="186" spans="1:9" x14ac:dyDescent="0.25">
      <c r="A186" s="4" t="s">
        <v>137</v>
      </c>
      <c r="B186" s="29" t="e">
        <f>Input!B232*Input!C232</f>
        <v>#VALUE!</v>
      </c>
      <c r="C186" s="26">
        <v>0</v>
      </c>
      <c r="D186" s="26">
        <v>1</v>
      </c>
      <c r="E186" s="26">
        <v>0</v>
      </c>
      <c r="F186" s="26">
        <v>0</v>
      </c>
      <c r="G186" s="10"/>
      <c r="H186" s="10"/>
      <c r="I186" s="17"/>
    </row>
    <row r="187" spans="1:9" x14ac:dyDescent="0.25">
      <c r="A187" s="4" t="s">
        <v>138</v>
      </c>
      <c r="B187" s="29" t="e">
        <f>Input!B233*Input!C233</f>
        <v>#VALUE!</v>
      </c>
      <c r="C187" s="26">
        <v>0</v>
      </c>
      <c r="D187" s="26">
        <v>0</v>
      </c>
      <c r="E187" s="26">
        <v>1</v>
      </c>
      <c r="F187" s="26">
        <v>0</v>
      </c>
      <c r="G187" s="10"/>
      <c r="H187" s="10"/>
      <c r="I187" s="17"/>
    </row>
    <row r="188" spans="1:9" ht="30" x14ac:dyDescent="0.25">
      <c r="A188" s="4" t="s">
        <v>139</v>
      </c>
      <c r="B188" s="29" t="e">
        <f>Input!B234*Input!C234</f>
        <v>#VALUE!</v>
      </c>
      <c r="C188" s="26">
        <v>0</v>
      </c>
      <c r="D188" s="26">
        <v>0</v>
      </c>
      <c r="E188" s="26">
        <v>1</v>
      </c>
      <c r="F188" s="26">
        <v>0</v>
      </c>
      <c r="G188" s="10"/>
      <c r="H188" s="10"/>
      <c r="I188" s="17"/>
    </row>
    <row r="189" spans="1:9" x14ac:dyDescent="0.25">
      <c r="A189" s="4" t="s">
        <v>140</v>
      </c>
      <c r="B189" s="29" t="e">
        <f>Input!B235*Input!C235</f>
        <v>#VALUE!</v>
      </c>
      <c r="C189" s="26">
        <v>0</v>
      </c>
      <c r="D189" s="26">
        <v>1</v>
      </c>
      <c r="E189" s="26">
        <v>0</v>
      </c>
      <c r="F189" s="26">
        <v>0</v>
      </c>
      <c r="G189" s="10"/>
      <c r="H189" s="10"/>
      <c r="I189" s="17"/>
    </row>
    <row r="190" spans="1:9" x14ac:dyDescent="0.25">
      <c r="A190" s="4" t="s">
        <v>141</v>
      </c>
      <c r="B190" s="29" t="e">
        <f>Input!B236*Input!C236</f>
        <v>#VALUE!</v>
      </c>
      <c r="C190" s="26">
        <v>0</v>
      </c>
      <c r="D190" s="26">
        <v>1</v>
      </c>
      <c r="E190" s="26">
        <v>0</v>
      </c>
      <c r="F190" s="26">
        <v>0</v>
      </c>
      <c r="G190" s="10"/>
      <c r="H190" s="10"/>
      <c r="I190" s="17"/>
    </row>
    <row r="191" spans="1:9" x14ac:dyDescent="0.25">
      <c r="A191" s="4" t="s">
        <v>142</v>
      </c>
      <c r="B191" s="29" t="e">
        <f>Input!B237*Input!C237</f>
        <v>#VALUE!</v>
      </c>
      <c r="C191" s="26">
        <v>0</v>
      </c>
      <c r="D191" s="26">
        <v>1</v>
      </c>
      <c r="E191" s="26">
        <v>0</v>
      </c>
      <c r="F191" s="26">
        <v>0</v>
      </c>
      <c r="G191" s="10"/>
      <c r="H191" s="10"/>
      <c r="I191" s="17"/>
    </row>
    <row r="192" spans="1:9" x14ac:dyDescent="0.25">
      <c r="A192" s="4" t="s">
        <v>143</v>
      </c>
      <c r="B192" s="29" t="e">
        <f>Input!B238*Input!C238</f>
        <v>#VALUE!</v>
      </c>
      <c r="C192" s="26">
        <v>0</v>
      </c>
      <c r="D192" s="26">
        <v>1</v>
      </c>
      <c r="E192" s="26">
        <v>0</v>
      </c>
      <c r="F192" s="26">
        <v>0</v>
      </c>
      <c r="G192" s="10"/>
      <c r="H192" s="10"/>
      <c r="I192" s="17"/>
    </row>
    <row r="193" spans="1:9" x14ac:dyDescent="0.25">
      <c r="A193" s="4" t="s">
        <v>144</v>
      </c>
      <c r="B193" s="29" t="e">
        <f>Input!B239*Input!C239</f>
        <v>#VALUE!</v>
      </c>
      <c r="C193" s="26">
        <v>0</v>
      </c>
      <c r="D193" s="26">
        <v>0</v>
      </c>
      <c r="E193" s="26">
        <v>0</v>
      </c>
      <c r="F193" s="26">
        <v>1</v>
      </c>
      <c r="G193" s="10"/>
      <c r="H193" s="10"/>
      <c r="I193" s="17"/>
    </row>
    <row r="194" spans="1:9" x14ac:dyDescent="0.25">
      <c r="A194" s="4" t="s">
        <v>145</v>
      </c>
      <c r="B194" s="29" t="e">
        <f>Input!B240*Input!C240</f>
        <v>#VALUE!</v>
      </c>
      <c r="C194" s="26">
        <v>0</v>
      </c>
      <c r="D194" s="26">
        <v>0</v>
      </c>
      <c r="E194" s="26">
        <v>0</v>
      </c>
      <c r="F194" s="26">
        <v>1</v>
      </c>
      <c r="G194" s="10"/>
      <c r="H194" s="10"/>
      <c r="I194" s="17"/>
    </row>
    <row r="195" spans="1:9" x14ac:dyDescent="0.25">
      <c r="A195" s="4" t="s">
        <v>146</v>
      </c>
      <c r="B195" s="29" t="e">
        <f>Input!B241*Input!C241</f>
        <v>#VALUE!</v>
      </c>
      <c r="C195" s="26">
        <v>0</v>
      </c>
      <c r="D195" s="26">
        <v>0</v>
      </c>
      <c r="E195" s="26">
        <v>0</v>
      </c>
      <c r="F195" s="26">
        <v>1</v>
      </c>
      <c r="G195" s="10"/>
      <c r="H195" s="10"/>
      <c r="I195" s="17"/>
    </row>
    <row r="196" spans="1:9" x14ac:dyDescent="0.25">
      <c r="A196" s="4" t="s">
        <v>147</v>
      </c>
      <c r="B196" s="29" t="e">
        <f>Input!B242*Input!C242</f>
        <v>#VALUE!</v>
      </c>
      <c r="C196" s="26">
        <v>0</v>
      </c>
      <c r="D196" s="26">
        <v>0</v>
      </c>
      <c r="E196" s="26">
        <v>0</v>
      </c>
      <c r="F196" s="26">
        <v>1</v>
      </c>
      <c r="G196" s="10"/>
      <c r="H196" s="10"/>
      <c r="I196" s="17"/>
    </row>
    <row r="197" spans="1:9" x14ac:dyDescent="0.25">
      <c r="A197" s="4" t="s">
        <v>148</v>
      </c>
      <c r="B197" s="29" t="e">
        <f>Input!B243*Input!C243</f>
        <v>#VALUE!</v>
      </c>
      <c r="C197" s="26">
        <v>0</v>
      </c>
      <c r="D197" s="26">
        <v>0</v>
      </c>
      <c r="E197" s="26">
        <v>0</v>
      </c>
      <c r="F197" s="26">
        <v>1</v>
      </c>
      <c r="G197" s="10"/>
      <c r="H197" s="10"/>
      <c r="I197" s="17"/>
    </row>
    <row r="198" spans="1:9" x14ac:dyDescent="0.25">
      <c r="A198" s="4" t="s">
        <v>149</v>
      </c>
      <c r="B198" s="29" t="e">
        <f>Input!B244*Input!C244</f>
        <v>#VALUE!</v>
      </c>
      <c r="C198" s="26">
        <v>0</v>
      </c>
      <c r="D198" s="26">
        <v>0</v>
      </c>
      <c r="E198" s="26">
        <v>0</v>
      </c>
      <c r="F198" s="26">
        <v>1</v>
      </c>
      <c r="G198" s="10"/>
      <c r="H198" s="10"/>
      <c r="I198" s="17"/>
    </row>
    <row r="199" spans="1:9" x14ac:dyDescent="0.25">
      <c r="A199" s="4" t="s">
        <v>150</v>
      </c>
      <c r="B199" s="29" t="e">
        <f>Input!B245*Input!C245</f>
        <v>#VALUE!</v>
      </c>
      <c r="C199" s="26">
        <v>0</v>
      </c>
      <c r="D199" s="26">
        <v>0</v>
      </c>
      <c r="E199" s="26">
        <v>0</v>
      </c>
      <c r="F199" s="26">
        <v>1</v>
      </c>
      <c r="G199" s="10"/>
      <c r="H199" s="10"/>
      <c r="I199" s="17"/>
    </row>
    <row r="200" spans="1:9" x14ac:dyDescent="0.25">
      <c r="A200" s="4" t="s">
        <v>151</v>
      </c>
      <c r="B200" s="29" t="e">
        <f>Input!B246*Input!C246</f>
        <v>#VALUE!</v>
      </c>
      <c r="C200" s="26">
        <v>0</v>
      </c>
      <c r="D200" s="26">
        <v>0</v>
      </c>
      <c r="E200" s="26">
        <v>0</v>
      </c>
      <c r="F200" s="26">
        <v>1</v>
      </c>
      <c r="G200" s="10"/>
      <c r="H200" s="10"/>
      <c r="I200" s="17"/>
    </row>
    <row r="201" spans="1:9" x14ac:dyDescent="0.25">
      <c r="A201" s="4" t="s">
        <v>152</v>
      </c>
      <c r="B201" s="29" t="e">
        <f>Input!B247*Input!C247</f>
        <v>#VALUE!</v>
      </c>
      <c r="C201" s="26">
        <v>0</v>
      </c>
      <c r="D201" s="26">
        <v>0</v>
      </c>
      <c r="E201" s="26">
        <v>0</v>
      </c>
      <c r="F201" s="26">
        <v>1</v>
      </c>
      <c r="G201" s="10"/>
      <c r="H201" s="10"/>
      <c r="I201" s="17"/>
    </row>
    <row r="202" spans="1:9" x14ac:dyDescent="0.25">
      <c r="A202" s="4" t="s">
        <v>153</v>
      </c>
      <c r="B202" s="29" t="e">
        <f>Input!B248*Input!C248</f>
        <v>#VALUE!</v>
      </c>
      <c r="C202" s="26">
        <v>0</v>
      </c>
      <c r="D202" s="26">
        <v>0</v>
      </c>
      <c r="E202" s="26">
        <v>0</v>
      </c>
      <c r="F202" s="26">
        <v>1</v>
      </c>
      <c r="G202" s="10"/>
      <c r="H202" s="10"/>
      <c r="I202" s="17"/>
    </row>
    <row r="203" spans="1:9" x14ac:dyDescent="0.25">
      <c r="A203" s="4" t="s">
        <v>154</v>
      </c>
      <c r="B203" s="29" t="e">
        <f>Input!B249*Input!C249</f>
        <v>#VALUE!</v>
      </c>
      <c r="C203" s="26">
        <v>0</v>
      </c>
      <c r="D203" s="26">
        <v>0</v>
      </c>
      <c r="E203" s="26">
        <v>0</v>
      </c>
      <c r="F203" s="26">
        <v>1</v>
      </c>
      <c r="G203" s="10"/>
      <c r="H203" s="10"/>
      <c r="I203" s="17"/>
    </row>
    <row r="204" spans="1:9" x14ac:dyDescent="0.25">
      <c r="A204" s="4" t="s">
        <v>155</v>
      </c>
      <c r="B204" s="29" t="e">
        <f>Input!B250*Input!C250</f>
        <v>#VALUE!</v>
      </c>
      <c r="C204" s="26">
        <v>0</v>
      </c>
      <c r="D204" s="26">
        <v>0</v>
      </c>
      <c r="E204" s="26">
        <v>0</v>
      </c>
      <c r="F204" s="26">
        <v>1</v>
      </c>
      <c r="G204" s="10"/>
      <c r="H204" s="10"/>
      <c r="I204" s="17"/>
    </row>
    <row r="205" spans="1:9" x14ac:dyDescent="0.25">
      <c r="A205" s="4" t="s">
        <v>156</v>
      </c>
      <c r="B205" s="29" t="e">
        <f>Input!B251*Input!C251</f>
        <v>#VALUE!</v>
      </c>
      <c r="C205" s="26">
        <v>0</v>
      </c>
      <c r="D205" s="26">
        <v>0</v>
      </c>
      <c r="E205" s="26">
        <v>0</v>
      </c>
      <c r="F205" s="26">
        <v>1</v>
      </c>
      <c r="G205" s="10"/>
      <c r="H205" s="10"/>
      <c r="I205" s="17"/>
    </row>
    <row r="206" spans="1:9" x14ac:dyDescent="0.25">
      <c r="A206" s="4" t="s">
        <v>157</v>
      </c>
      <c r="B206" s="29" t="e">
        <f>Input!B252*Input!C252</f>
        <v>#VALUE!</v>
      </c>
      <c r="C206" s="26">
        <v>0</v>
      </c>
      <c r="D206" s="26">
        <v>0</v>
      </c>
      <c r="E206" s="26">
        <v>0</v>
      </c>
      <c r="F206" s="26">
        <v>1</v>
      </c>
      <c r="G206" s="10"/>
      <c r="H206" s="10"/>
      <c r="I206" s="17"/>
    </row>
    <row r="207" spans="1:9" x14ac:dyDescent="0.25">
      <c r="A207" s="4" t="s">
        <v>158</v>
      </c>
      <c r="B207" s="29" t="e">
        <f>Input!B253*Input!C253</f>
        <v>#VALUE!</v>
      </c>
      <c r="C207" s="26">
        <v>0</v>
      </c>
      <c r="D207" s="26">
        <v>0</v>
      </c>
      <c r="E207" s="26">
        <v>0</v>
      </c>
      <c r="F207" s="26">
        <v>1</v>
      </c>
      <c r="G207" s="10"/>
      <c r="H207" s="10"/>
      <c r="I207" s="17"/>
    </row>
    <row r="208" spans="1:9" x14ac:dyDescent="0.25">
      <c r="A208" s="4" t="s">
        <v>159</v>
      </c>
      <c r="B208" s="29" t="e">
        <f>Input!B254*Input!C254</f>
        <v>#VALUE!</v>
      </c>
      <c r="C208" s="26">
        <v>0</v>
      </c>
      <c r="D208" s="26">
        <v>0</v>
      </c>
      <c r="E208" s="26">
        <v>0</v>
      </c>
      <c r="F208" s="26">
        <v>1</v>
      </c>
      <c r="G208" s="10"/>
      <c r="H208" s="10"/>
      <c r="I208" s="17"/>
    </row>
    <row r="209" spans="1:9" x14ac:dyDescent="0.25">
      <c r="A209" s="4" t="s">
        <v>160</v>
      </c>
      <c r="B209" s="29" t="e">
        <f>Input!B255*Input!C255</f>
        <v>#VALUE!</v>
      </c>
      <c r="C209" s="26">
        <v>0</v>
      </c>
      <c r="D209" s="26">
        <v>0</v>
      </c>
      <c r="E209" s="26">
        <v>0</v>
      </c>
      <c r="F209" s="26">
        <v>1</v>
      </c>
      <c r="G209" s="10"/>
      <c r="H209" s="10"/>
      <c r="I209" s="17"/>
    </row>
    <row r="210" spans="1:9" x14ac:dyDescent="0.25">
      <c r="A210" s="4" t="s">
        <v>161</v>
      </c>
      <c r="B210" s="29" t="e">
        <f>Input!B256*Input!C256</f>
        <v>#VALUE!</v>
      </c>
      <c r="C210" s="26">
        <v>0</v>
      </c>
      <c r="D210" s="26">
        <v>0</v>
      </c>
      <c r="E210" s="26">
        <v>0</v>
      </c>
      <c r="F210" s="26">
        <v>1</v>
      </c>
      <c r="G210" s="10"/>
      <c r="H210" s="10"/>
      <c r="I210" s="17"/>
    </row>
    <row r="211" spans="1:9" x14ac:dyDescent="0.25">
      <c r="A211" s="4" t="s">
        <v>162</v>
      </c>
      <c r="B211" s="29" t="e">
        <f>Input!B257*Input!C257</f>
        <v>#VALUE!</v>
      </c>
      <c r="C211" s="26">
        <v>0</v>
      </c>
      <c r="D211" s="26">
        <v>0</v>
      </c>
      <c r="E211" s="26">
        <v>0</v>
      </c>
      <c r="F211" s="26">
        <v>1</v>
      </c>
      <c r="G211" s="10"/>
      <c r="H211" s="10"/>
      <c r="I211" s="17"/>
    </row>
    <row r="212" spans="1:9" x14ac:dyDescent="0.25">
      <c r="A212" s="4" t="s">
        <v>163</v>
      </c>
      <c r="B212" s="29" t="e">
        <f>Input!B258*Input!C258</f>
        <v>#VALUE!</v>
      </c>
      <c r="C212" s="26">
        <v>0</v>
      </c>
      <c r="D212" s="26">
        <v>0</v>
      </c>
      <c r="E212" s="26">
        <v>0</v>
      </c>
      <c r="F212" s="26">
        <v>1</v>
      </c>
      <c r="G212" s="10"/>
      <c r="H212" s="10"/>
      <c r="I212" s="17"/>
    </row>
    <row r="213" spans="1:9" x14ac:dyDescent="0.25">
      <c r="A213" s="4" t="s">
        <v>164</v>
      </c>
      <c r="B213" s="29" t="e">
        <f>Input!B259*Input!C259</f>
        <v>#VALUE!</v>
      </c>
      <c r="C213" s="26">
        <v>0</v>
      </c>
      <c r="D213" s="26">
        <v>0</v>
      </c>
      <c r="E213" s="26">
        <v>0</v>
      </c>
      <c r="F213" s="26">
        <v>1</v>
      </c>
      <c r="G213" s="10"/>
      <c r="H213" s="10"/>
      <c r="I213" s="17"/>
    </row>
    <row r="214" spans="1:9" x14ac:dyDescent="0.25">
      <c r="A214" s="4" t="s">
        <v>165</v>
      </c>
      <c r="B214" s="29" t="e">
        <f>Input!B260*Input!C260</f>
        <v>#VALUE!</v>
      </c>
      <c r="C214" s="26">
        <v>0</v>
      </c>
      <c r="D214" s="26">
        <v>0</v>
      </c>
      <c r="E214" s="26">
        <v>0</v>
      </c>
      <c r="F214" s="26">
        <v>1</v>
      </c>
      <c r="G214" s="10"/>
      <c r="H214" s="10"/>
      <c r="I214" s="17"/>
    </row>
    <row r="215" spans="1:9" x14ac:dyDescent="0.25">
      <c r="A215" s="4" t="s">
        <v>166</v>
      </c>
      <c r="B215" s="29" t="e">
        <f>Input!B261*Input!C261</f>
        <v>#VALUE!</v>
      </c>
      <c r="C215" s="26">
        <v>0</v>
      </c>
      <c r="D215" s="26">
        <v>0</v>
      </c>
      <c r="E215" s="26">
        <v>0</v>
      </c>
      <c r="F215" s="26">
        <v>1</v>
      </c>
      <c r="G215" s="10"/>
      <c r="H215" s="10"/>
      <c r="I215" s="17"/>
    </row>
    <row r="216" spans="1:9" x14ac:dyDescent="0.25">
      <c r="A216" s="4" t="s">
        <v>167</v>
      </c>
      <c r="B216" s="29" t="e">
        <f>Input!B262*Input!C262</f>
        <v>#VALUE!</v>
      </c>
      <c r="C216" s="26">
        <v>0</v>
      </c>
      <c r="D216" s="26">
        <v>0</v>
      </c>
      <c r="E216" s="26">
        <v>0</v>
      </c>
      <c r="F216" s="26">
        <v>1</v>
      </c>
      <c r="G216" s="10"/>
      <c r="H216" s="10"/>
      <c r="I216" s="17"/>
    </row>
    <row r="217" spans="1:9" x14ac:dyDescent="0.25">
      <c r="A217" s="4" t="s">
        <v>168</v>
      </c>
      <c r="B217" s="29" t="e">
        <f>Input!B263*Input!C263</f>
        <v>#VALUE!</v>
      </c>
      <c r="C217" s="26">
        <v>0</v>
      </c>
      <c r="D217" s="26">
        <v>0</v>
      </c>
      <c r="E217" s="26">
        <v>0</v>
      </c>
      <c r="F217" s="26">
        <v>1</v>
      </c>
      <c r="G217" s="10"/>
      <c r="H217" s="10"/>
      <c r="I217" s="17"/>
    </row>
    <row r="218" spans="1:9" x14ac:dyDescent="0.25">
      <c r="A218" s="4" t="s">
        <v>169</v>
      </c>
      <c r="B218" s="29" t="e">
        <f>Input!B264*Input!C264</f>
        <v>#VALUE!</v>
      </c>
      <c r="C218" s="26">
        <v>0</v>
      </c>
      <c r="D218" s="26">
        <v>0</v>
      </c>
      <c r="E218" s="26">
        <v>0</v>
      </c>
      <c r="F218" s="26">
        <v>1</v>
      </c>
      <c r="G218" s="10"/>
      <c r="H218" s="10"/>
      <c r="I218" s="17"/>
    </row>
    <row r="219" spans="1:9" x14ac:dyDescent="0.25">
      <c r="A219" s="4" t="s">
        <v>170</v>
      </c>
      <c r="B219" s="29" t="e">
        <f>Input!B265*Input!C265</f>
        <v>#VALUE!</v>
      </c>
      <c r="C219" s="26">
        <v>0</v>
      </c>
      <c r="D219" s="26">
        <v>0</v>
      </c>
      <c r="E219" s="26">
        <v>0</v>
      </c>
      <c r="F219" s="26">
        <v>1</v>
      </c>
      <c r="G219" s="10"/>
      <c r="H219" s="10"/>
      <c r="I219" s="17"/>
    </row>
    <row r="220" spans="1:9" x14ac:dyDescent="0.25">
      <c r="A220" s="4" t="s">
        <v>171</v>
      </c>
      <c r="B220" s="29" t="e">
        <f>Input!B266*Input!C266</f>
        <v>#VALUE!</v>
      </c>
      <c r="C220" s="26">
        <v>0</v>
      </c>
      <c r="D220" s="26">
        <v>0</v>
      </c>
      <c r="E220" s="26">
        <v>0</v>
      </c>
      <c r="F220" s="26">
        <v>1</v>
      </c>
      <c r="G220" s="10"/>
      <c r="H220" s="10"/>
      <c r="I220" s="17"/>
    </row>
    <row r="221" spans="1:9" x14ac:dyDescent="0.25">
      <c r="A221" s="4" t="s">
        <v>172</v>
      </c>
      <c r="B221" s="29" t="e">
        <f>Input!B267*Input!C267</f>
        <v>#VALUE!</v>
      </c>
      <c r="C221" s="26">
        <v>0</v>
      </c>
      <c r="D221" s="26">
        <v>0</v>
      </c>
      <c r="E221" s="26">
        <v>0</v>
      </c>
      <c r="F221" s="26">
        <v>1</v>
      </c>
      <c r="G221" s="10"/>
      <c r="H221" s="10"/>
      <c r="I221" s="17"/>
    </row>
    <row r="222" spans="1:9" x14ac:dyDescent="0.25">
      <c r="A222" s="4" t="s">
        <v>173</v>
      </c>
      <c r="B222" s="29" t="e">
        <f>Input!B268*Input!C268</f>
        <v>#VALUE!</v>
      </c>
      <c r="C222" s="26">
        <v>0</v>
      </c>
      <c r="D222" s="26">
        <v>0</v>
      </c>
      <c r="E222" s="26">
        <v>0</v>
      </c>
      <c r="F222" s="26">
        <v>1</v>
      </c>
      <c r="G222" s="10"/>
      <c r="H222" s="10"/>
      <c r="I222" s="17"/>
    </row>
    <row r="223" spans="1:9" x14ac:dyDescent="0.25">
      <c r="A223" s="4" t="s">
        <v>174</v>
      </c>
      <c r="B223" s="29" t="e">
        <f>Input!B269*Input!C269</f>
        <v>#VALUE!</v>
      </c>
      <c r="C223" s="26">
        <v>0</v>
      </c>
      <c r="D223" s="26">
        <v>0</v>
      </c>
      <c r="E223" s="26">
        <v>0</v>
      </c>
      <c r="F223" s="26">
        <v>1</v>
      </c>
      <c r="G223" s="10"/>
      <c r="H223" s="10"/>
      <c r="I223" s="17"/>
    </row>
    <row r="224" spans="1:9" x14ac:dyDescent="0.25">
      <c r="A224" s="4" t="s">
        <v>175</v>
      </c>
      <c r="B224" s="29" t="e">
        <f>Input!B270*Input!C270</f>
        <v>#VALUE!</v>
      </c>
      <c r="C224" s="26">
        <v>0</v>
      </c>
      <c r="D224" s="26">
        <v>0</v>
      </c>
      <c r="E224" s="26">
        <v>0</v>
      </c>
      <c r="F224" s="26">
        <v>1</v>
      </c>
      <c r="G224" s="10"/>
      <c r="H224" s="10"/>
      <c r="I224" s="17"/>
    </row>
    <row r="225" spans="1:9" x14ac:dyDescent="0.25">
      <c r="A225" s="4" t="s">
        <v>176</v>
      </c>
      <c r="B225" s="29" t="e">
        <f>Input!B271*Input!C271</f>
        <v>#VALUE!</v>
      </c>
      <c r="C225" s="26">
        <v>0</v>
      </c>
      <c r="D225" s="26">
        <v>0</v>
      </c>
      <c r="E225" s="26">
        <v>0</v>
      </c>
      <c r="F225" s="26">
        <v>1</v>
      </c>
      <c r="G225" s="10"/>
      <c r="H225" s="10"/>
      <c r="I225" s="17"/>
    </row>
    <row r="226" spans="1:9" ht="30" x14ac:dyDescent="0.25">
      <c r="A226" s="4" t="s">
        <v>177</v>
      </c>
      <c r="B226" s="29" t="e">
        <f>Input!B272*Input!C272</f>
        <v>#VALUE!</v>
      </c>
      <c r="C226" s="26">
        <v>0</v>
      </c>
      <c r="D226" s="26">
        <v>0</v>
      </c>
      <c r="E226" s="26">
        <v>0</v>
      </c>
      <c r="F226" s="26">
        <v>1</v>
      </c>
      <c r="G226" s="10"/>
      <c r="H226" s="10"/>
      <c r="I226" s="17"/>
    </row>
    <row r="227" spans="1:9" x14ac:dyDescent="0.25">
      <c r="A227" s="4" t="s">
        <v>178</v>
      </c>
      <c r="B227" s="29" t="e">
        <f>Input!B273*Input!C273</f>
        <v>#VALUE!</v>
      </c>
      <c r="C227" s="26">
        <v>0</v>
      </c>
      <c r="D227" s="26">
        <v>0</v>
      </c>
      <c r="E227" s="26">
        <v>0</v>
      </c>
      <c r="F227" s="26">
        <v>1</v>
      </c>
      <c r="G227" s="10"/>
      <c r="H227" s="10"/>
      <c r="I227" s="17"/>
    </row>
    <row r="228" spans="1:9" x14ac:dyDescent="0.25">
      <c r="A228" s="4" t="s">
        <v>179</v>
      </c>
      <c r="B228" s="29" t="e">
        <f>Input!B274*Input!C274</f>
        <v>#VALUE!</v>
      </c>
      <c r="C228" s="26">
        <v>0</v>
      </c>
      <c r="D228" s="26">
        <v>0</v>
      </c>
      <c r="E228" s="26">
        <v>0</v>
      </c>
      <c r="F228" s="26">
        <v>1</v>
      </c>
      <c r="G228" s="10"/>
      <c r="H228" s="10"/>
      <c r="I228" s="17"/>
    </row>
    <row r="229" spans="1:9" x14ac:dyDescent="0.25">
      <c r="A229" s="4" t="s">
        <v>180</v>
      </c>
      <c r="B229" s="29" t="e">
        <f>Input!B275*Input!C275</f>
        <v>#VALUE!</v>
      </c>
      <c r="C229" s="26">
        <v>0</v>
      </c>
      <c r="D229" s="26">
        <v>0</v>
      </c>
      <c r="E229" s="26">
        <v>0</v>
      </c>
      <c r="F229" s="26">
        <v>1</v>
      </c>
      <c r="G229" s="10"/>
      <c r="H229" s="10"/>
      <c r="I229" s="17"/>
    </row>
    <row r="230" spans="1:9" x14ac:dyDescent="0.25">
      <c r="A230" s="4" t="s">
        <v>181</v>
      </c>
      <c r="B230" s="29" t="e">
        <f>Input!B276*Input!C276</f>
        <v>#VALUE!</v>
      </c>
      <c r="C230" s="26">
        <v>0</v>
      </c>
      <c r="D230" s="26">
        <v>0</v>
      </c>
      <c r="E230" s="26">
        <v>0</v>
      </c>
      <c r="F230" s="26">
        <v>1</v>
      </c>
      <c r="G230" s="10"/>
      <c r="H230" s="10"/>
      <c r="I230" s="17"/>
    </row>
    <row r="231" spans="1:9" x14ac:dyDescent="0.25">
      <c r="A231" s="4" t="s">
        <v>182</v>
      </c>
      <c r="B231" s="29" t="e">
        <f>Input!B277*Input!C277</f>
        <v>#VALUE!</v>
      </c>
      <c r="C231" s="26">
        <v>0</v>
      </c>
      <c r="D231" s="26">
        <v>0</v>
      </c>
      <c r="E231" s="26">
        <v>0</v>
      </c>
      <c r="F231" s="26">
        <v>1</v>
      </c>
      <c r="G231" s="10"/>
      <c r="H231" s="10"/>
      <c r="I231" s="17"/>
    </row>
    <row r="232" spans="1:9" x14ac:dyDescent="0.25">
      <c r="A232" s="4" t="s">
        <v>183</v>
      </c>
      <c r="B232" s="29" t="e">
        <f>Input!B278*Input!C278</f>
        <v>#VALUE!</v>
      </c>
      <c r="C232" s="26">
        <v>0</v>
      </c>
      <c r="D232" s="26">
        <v>0</v>
      </c>
      <c r="E232" s="26">
        <v>0</v>
      </c>
      <c r="F232" s="26">
        <v>1</v>
      </c>
      <c r="G232" s="10"/>
      <c r="H232" s="10"/>
      <c r="I232" s="17"/>
    </row>
    <row r="233" spans="1:9" x14ac:dyDescent="0.25">
      <c r="A233" s="4" t="s">
        <v>184</v>
      </c>
      <c r="B233" s="29" t="e">
        <f>Input!B279*Input!C279</f>
        <v>#VALUE!</v>
      </c>
      <c r="C233" s="26">
        <v>0</v>
      </c>
      <c r="D233" s="26">
        <v>0</v>
      </c>
      <c r="E233" s="26">
        <v>0</v>
      </c>
      <c r="F233" s="26">
        <v>1</v>
      </c>
      <c r="G233" s="10"/>
      <c r="H233" s="10"/>
      <c r="I233" s="17"/>
    </row>
    <row r="234" spans="1:9" ht="30" x14ac:dyDescent="0.25">
      <c r="A234" s="4" t="s">
        <v>185</v>
      </c>
      <c r="B234" s="29" t="e">
        <f>Input!B280*Input!C280</f>
        <v>#VALUE!</v>
      </c>
      <c r="C234" s="26">
        <v>0</v>
      </c>
      <c r="D234" s="26">
        <v>0</v>
      </c>
      <c r="E234" s="26">
        <v>0</v>
      </c>
      <c r="F234" s="26">
        <v>1</v>
      </c>
      <c r="G234" s="10"/>
      <c r="H234" s="10"/>
      <c r="I234" s="17"/>
    </row>
    <row r="235" spans="1:9" ht="30" x14ac:dyDescent="0.25">
      <c r="A235" s="4" t="s">
        <v>186</v>
      </c>
      <c r="B235" s="29" t="e">
        <f>Input!B281*Input!C281</f>
        <v>#VALUE!</v>
      </c>
      <c r="C235" s="26">
        <v>0</v>
      </c>
      <c r="D235" s="26">
        <v>0</v>
      </c>
      <c r="E235" s="26">
        <v>0</v>
      </c>
      <c r="F235" s="26">
        <v>1</v>
      </c>
      <c r="G235" s="10"/>
      <c r="H235" s="10"/>
      <c r="I235" s="17"/>
    </row>
    <row r="236" spans="1:9" x14ac:dyDescent="0.25">
      <c r="A236" s="4" t="s">
        <v>187</v>
      </c>
      <c r="B236" s="29" t="e">
        <f>Input!B282*Input!C282</f>
        <v>#VALUE!</v>
      </c>
      <c r="C236" s="26">
        <v>0</v>
      </c>
      <c r="D236" s="26">
        <v>0</v>
      </c>
      <c r="E236" s="26">
        <v>1</v>
      </c>
      <c r="F236" s="26">
        <v>0</v>
      </c>
      <c r="G236" s="10"/>
      <c r="H236" s="10"/>
      <c r="I236" s="17"/>
    </row>
    <row r="237" spans="1:9" ht="30" x14ac:dyDescent="0.25">
      <c r="A237" s="4" t="s">
        <v>188</v>
      </c>
      <c r="B237" s="29" t="e">
        <f>Input!B283*Input!C283</f>
        <v>#VALUE!</v>
      </c>
      <c r="C237" s="26">
        <v>0</v>
      </c>
      <c r="D237" s="26">
        <v>0</v>
      </c>
      <c r="E237" s="26">
        <v>1</v>
      </c>
      <c r="F237" s="26">
        <v>0</v>
      </c>
      <c r="G237" s="10"/>
      <c r="H237" s="10"/>
      <c r="I237" s="17"/>
    </row>
    <row r="239" spans="1:9" x14ac:dyDescent="0.25">
      <c r="A239" s="2" t="s">
        <v>11</v>
      </c>
    </row>
    <row r="240" spans="1:9" x14ac:dyDescent="0.25">
      <c r="A240" s="19" t="s">
        <v>240</v>
      </c>
    </row>
    <row r="241" spans="1:6" x14ac:dyDescent="0.25">
      <c r="A241" s="19" t="s">
        <v>291</v>
      </c>
    </row>
    <row r="242" spans="1:6" x14ac:dyDescent="0.25">
      <c r="A242" s="19" t="s">
        <v>509</v>
      </c>
    </row>
    <row r="244" spans="1:6" ht="21" customHeight="1" x14ac:dyDescent="0.3">
      <c r="A244" s="1" t="s">
        <v>235</v>
      </c>
    </row>
    <row r="245" spans="1:6" x14ac:dyDescent="0.25">
      <c r="A245" s="2" t="s">
        <v>200</v>
      </c>
    </row>
    <row r="246" spans="1:6" x14ac:dyDescent="0.25">
      <c r="A246" s="19" t="s">
        <v>236</v>
      </c>
    </row>
    <row r="247" spans="1:6" x14ac:dyDescent="0.25">
      <c r="A247" s="19" t="s">
        <v>237</v>
      </c>
    </row>
    <row r="248" spans="1:6" x14ac:dyDescent="0.25">
      <c r="A248" s="2" t="s">
        <v>238</v>
      </c>
    </row>
    <row r="250" spans="1:6" x14ac:dyDescent="0.25">
      <c r="B250" s="15" t="s">
        <v>31</v>
      </c>
      <c r="C250" s="15" t="s">
        <v>41</v>
      </c>
      <c r="D250" s="15" t="s">
        <v>30</v>
      </c>
      <c r="E250" s="15" t="s">
        <v>42</v>
      </c>
    </row>
    <row r="251" spans="1:6" x14ac:dyDescent="0.25">
      <c r="A251" s="4" t="s">
        <v>239</v>
      </c>
      <c r="B251" s="29" t="e">
        <f>SUMPRODUCT(C$153:C$237,$B$153:$B$237)</f>
        <v>#VALUE!</v>
      </c>
      <c r="C251" s="29" t="e">
        <f>SUMPRODUCT(D$153:D$237,$B$153:$B$237)</f>
        <v>#VALUE!</v>
      </c>
      <c r="D251" s="29" t="e">
        <f>SUMPRODUCT(E$153:E$237,$B$153:$B$237)</f>
        <v>#VALUE!</v>
      </c>
      <c r="E251" s="29" t="e">
        <f>SUMPRODUCT(F$153:F$237,$B$153:$B$237)</f>
        <v>#VALUE!</v>
      </c>
      <c r="F251" s="17"/>
    </row>
    <row r="253" spans="1:6" x14ac:dyDescent="0.25">
      <c r="A253" s="2" t="s">
        <v>11</v>
      </c>
    </row>
    <row r="254" spans="1:6" x14ac:dyDescent="0.25">
      <c r="A254" s="19" t="s">
        <v>245</v>
      </c>
    </row>
    <row r="256" spans="1:6" ht="21" customHeight="1" x14ac:dyDescent="0.3">
      <c r="A256" s="1" t="s">
        <v>241</v>
      </c>
    </row>
    <row r="257" spans="1:13" x14ac:dyDescent="0.25">
      <c r="A257" s="2" t="s">
        <v>200</v>
      </c>
    </row>
    <row r="258" spans="1:13" x14ac:dyDescent="0.25">
      <c r="A258" s="19" t="s">
        <v>242</v>
      </c>
    </row>
    <row r="259" spans="1:13" x14ac:dyDescent="0.25">
      <c r="A259" s="2" t="s">
        <v>243</v>
      </c>
    </row>
    <row r="261" spans="1:13" x14ac:dyDescent="0.25">
      <c r="B261" s="15" t="s">
        <v>31</v>
      </c>
      <c r="C261" s="15" t="s">
        <v>41</v>
      </c>
      <c r="D261" s="15" t="s">
        <v>30</v>
      </c>
      <c r="E261" s="15" t="s">
        <v>42</v>
      </c>
    </row>
    <row r="262" spans="1:13" x14ac:dyDescent="0.25">
      <c r="A262" s="4" t="s">
        <v>244</v>
      </c>
      <c r="B262" s="30" t="e">
        <f>B251/SUM($B$251:$E$251)</f>
        <v>#VALUE!</v>
      </c>
      <c r="C262" s="30" t="e">
        <f>C251/SUM($B$251:$E$251)</f>
        <v>#VALUE!</v>
      </c>
      <c r="D262" s="30" t="e">
        <f>D251/SUM($B$251:$E$251)</f>
        <v>#VALUE!</v>
      </c>
      <c r="E262" s="30" t="e">
        <f>E251/SUM($B$251:$E$251)</f>
        <v>#VALUE!</v>
      </c>
      <c r="F262" s="17"/>
    </row>
    <row r="264" spans="1:13" x14ac:dyDescent="0.25">
      <c r="A264" s="2" t="s">
        <v>11</v>
      </c>
    </row>
    <row r="265" spans="1:13" x14ac:dyDescent="0.25">
      <c r="A265" s="19" t="s">
        <v>265</v>
      </c>
    </row>
    <row r="266" spans="1:13" x14ac:dyDescent="0.25">
      <c r="A266" s="19" t="s">
        <v>452</v>
      </c>
    </row>
    <row r="268" spans="1:13" ht="21" customHeight="1" x14ac:dyDescent="0.3">
      <c r="A268" s="1" t="s">
        <v>246</v>
      </c>
    </row>
    <row r="270" spans="1:13" x14ac:dyDescent="0.25">
      <c r="B270" s="15" t="s">
        <v>82</v>
      </c>
      <c r="C270" s="15" t="s">
        <v>83</v>
      </c>
      <c r="D270" s="15" t="s">
        <v>84</v>
      </c>
      <c r="E270" s="15" t="s">
        <v>85</v>
      </c>
      <c r="F270" s="15" t="s">
        <v>86</v>
      </c>
      <c r="G270" s="15" t="s">
        <v>87</v>
      </c>
      <c r="H270" s="15" t="s">
        <v>88</v>
      </c>
      <c r="I270" s="15" t="s">
        <v>41</v>
      </c>
      <c r="J270" s="15" t="s">
        <v>89</v>
      </c>
      <c r="K270" s="15" t="s">
        <v>90</v>
      </c>
      <c r="L270" s="15" t="s">
        <v>91</v>
      </c>
    </row>
    <row r="271" spans="1:13" x14ac:dyDescent="0.25">
      <c r="A271" s="4" t="s">
        <v>247</v>
      </c>
      <c r="B271" s="31">
        <v>0</v>
      </c>
      <c r="C271" s="31">
        <v>1</v>
      </c>
      <c r="D271" s="31">
        <v>1</v>
      </c>
      <c r="E271" s="31">
        <v>1</v>
      </c>
      <c r="F271" s="31">
        <v>1</v>
      </c>
      <c r="G271" s="31">
        <v>1</v>
      </c>
      <c r="H271" s="31">
        <v>0</v>
      </c>
      <c r="I271" s="31">
        <v>0</v>
      </c>
      <c r="J271" s="31">
        <v>0</v>
      </c>
      <c r="K271" s="31">
        <v>0</v>
      </c>
      <c r="L271" s="31">
        <v>0</v>
      </c>
      <c r="M271" s="17"/>
    </row>
    <row r="273" spans="1:3" x14ac:dyDescent="0.25">
      <c r="A273" s="2" t="s">
        <v>11</v>
      </c>
    </row>
    <row r="274" spans="1:3" x14ac:dyDescent="0.25">
      <c r="A274" s="19" t="s">
        <v>254</v>
      </c>
    </row>
    <row r="276" spans="1:3" ht="21" customHeight="1" x14ac:dyDescent="0.3">
      <c r="A276" s="1" t="s">
        <v>248</v>
      </c>
    </row>
    <row r="277" spans="1:3" x14ac:dyDescent="0.25">
      <c r="A277" s="2" t="s">
        <v>200</v>
      </c>
    </row>
    <row r="278" spans="1:3" x14ac:dyDescent="0.25">
      <c r="A278" s="19" t="s">
        <v>249</v>
      </c>
    </row>
    <row r="279" spans="1:3" x14ac:dyDescent="0.25">
      <c r="A279" s="19" t="s">
        <v>250</v>
      </c>
    </row>
    <row r="280" spans="1:3" x14ac:dyDescent="0.25">
      <c r="A280" s="19" t="s">
        <v>251</v>
      </c>
    </row>
    <row r="281" spans="1:3" x14ac:dyDescent="0.25">
      <c r="A281" s="2" t="s">
        <v>252</v>
      </c>
    </row>
    <row r="283" spans="1:3" x14ac:dyDescent="0.25">
      <c r="B283" s="15" t="s">
        <v>42</v>
      </c>
    </row>
    <row r="284" spans="1:3" ht="30" x14ac:dyDescent="0.25">
      <c r="A284" s="4" t="s">
        <v>253</v>
      </c>
      <c r="B284" s="30" t="e">
        <f>1/(1+Input!$B146/SUMPRODUCT($B$271:$L$271,Input!$B$137:$L$137))</f>
        <v>#VALUE!</v>
      </c>
      <c r="C284" s="17"/>
    </row>
    <row r="286" spans="1:3" x14ac:dyDescent="0.25">
      <c r="A286" s="2" t="s">
        <v>11</v>
      </c>
    </row>
    <row r="287" spans="1:3" x14ac:dyDescent="0.25">
      <c r="A287" s="19" t="s">
        <v>259</v>
      </c>
    </row>
    <row r="289" spans="1:6" ht="21" customHeight="1" x14ac:dyDescent="0.3">
      <c r="A289" s="1" t="s">
        <v>255</v>
      </c>
    </row>
    <row r="290" spans="1:6" x14ac:dyDescent="0.25">
      <c r="A290" s="2" t="s">
        <v>200</v>
      </c>
    </row>
    <row r="291" spans="1:6" x14ac:dyDescent="0.25">
      <c r="A291" s="19" t="s">
        <v>256</v>
      </c>
    </row>
    <row r="292" spans="1:6" x14ac:dyDescent="0.25">
      <c r="A292" s="2" t="s">
        <v>257</v>
      </c>
    </row>
    <row r="293" spans="1:6" x14ac:dyDescent="0.25">
      <c r="A293" s="2" t="s">
        <v>203</v>
      </c>
    </row>
    <row r="295" spans="1:6" x14ac:dyDescent="0.25">
      <c r="B295" s="15" t="s">
        <v>31</v>
      </c>
      <c r="C295" s="15" t="s">
        <v>41</v>
      </c>
      <c r="D295" s="15" t="s">
        <v>30</v>
      </c>
      <c r="E295" s="15" t="s">
        <v>42</v>
      </c>
    </row>
    <row r="296" spans="1:6" x14ac:dyDescent="0.25">
      <c r="A296" s="4" t="s">
        <v>258</v>
      </c>
      <c r="B296" s="25">
        <v>1</v>
      </c>
      <c r="C296" s="25">
        <v>1</v>
      </c>
      <c r="D296" s="25">
        <v>1</v>
      </c>
      <c r="E296" s="32" t="e">
        <f>$B284</f>
        <v>#VALUE!</v>
      </c>
      <c r="F296" s="17"/>
    </row>
    <row r="298" spans="1:6" x14ac:dyDescent="0.25">
      <c r="A298" s="2" t="s">
        <v>11</v>
      </c>
    </row>
    <row r="299" spans="1:6" x14ac:dyDescent="0.25">
      <c r="A299" s="19" t="s">
        <v>265</v>
      </c>
    </row>
    <row r="300" spans="1:6" x14ac:dyDescent="0.25">
      <c r="A300" s="19" t="s">
        <v>333</v>
      </c>
    </row>
    <row r="302" spans="1:6" ht="21" customHeight="1" x14ac:dyDescent="0.3">
      <c r="A302" s="1" t="s">
        <v>260</v>
      </c>
    </row>
    <row r="303" spans="1:6" x14ac:dyDescent="0.25">
      <c r="A303" s="2" t="s">
        <v>200</v>
      </c>
    </row>
    <row r="304" spans="1:6" x14ac:dyDescent="0.25">
      <c r="A304" s="19" t="s">
        <v>261</v>
      </c>
    </row>
    <row r="305" spans="1:6" x14ac:dyDescent="0.25">
      <c r="A305" s="19" t="s">
        <v>262</v>
      </c>
    </row>
    <row r="306" spans="1:6" x14ac:dyDescent="0.25">
      <c r="A306" s="2" t="s">
        <v>263</v>
      </c>
    </row>
    <row r="308" spans="1:6" x14ac:dyDescent="0.25">
      <c r="B308" s="15" t="s">
        <v>31</v>
      </c>
      <c r="C308" s="15" t="s">
        <v>41</v>
      </c>
      <c r="D308" s="15" t="s">
        <v>30</v>
      </c>
      <c r="E308" s="15" t="s">
        <v>42</v>
      </c>
    </row>
    <row r="309" spans="1:6" ht="30" x14ac:dyDescent="0.25">
      <c r="A309" s="4" t="s">
        <v>264</v>
      </c>
      <c r="B309" s="30" t="e">
        <f>B262*B296/SUMPRODUCT($B$262:$E$262,$B$296:$E$296)</f>
        <v>#VALUE!</v>
      </c>
      <c r="C309" s="30" t="e">
        <f>C262*C296/SUMPRODUCT($B$262:$E$262,$B$296:$E$296)</f>
        <v>#VALUE!</v>
      </c>
      <c r="D309" s="30" t="e">
        <f>D262*D296/SUMPRODUCT($B$262:$E$262,$B$296:$E$296)</f>
        <v>#VALUE!</v>
      </c>
      <c r="E309" s="30" t="e">
        <f>E262*E296/SUMPRODUCT($B$262:$E$262,$B$296:$E$296)</f>
        <v>#VALUE!</v>
      </c>
      <c r="F309" s="17"/>
    </row>
    <row r="311" spans="1:6" x14ac:dyDescent="0.25">
      <c r="A311" s="2" t="s">
        <v>11</v>
      </c>
    </row>
    <row r="312" spans="1:6" x14ac:dyDescent="0.25">
      <c r="A312" s="19" t="s">
        <v>276</v>
      </c>
    </row>
    <row r="314" spans="1:6" ht="21" customHeight="1" x14ac:dyDescent="0.3">
      <c r="A314" s="1" t="s">
        <v>266</v>
      </c>
    </row>
    <row r="316" spans="1:6" x14ac:dyDescent="0.25">
      <c r="B316" s="15" t="s">
        <v>31</v>
      </c>
      <c r="C316" s="15" t="s">
        <v>41</v>
      </c>
      <c r="D316" s="15" t="s">
        <v>30</v>
      </c>
      <c r="E316" s="15" t="s">
        <v>42</v>
      </c>
    </row>
    <row r="317" spans="1:6" x14ac:dyDescent="0.25">
      <c r="A317" s="4" t="s">
        <v>267</v>
      </c>
      <c r="B317" s="26">
        <v>0</v>
      </c>
      <c r="C317" s="26">
        <v>0</v>
      </c>
      <c r="D317" s="26">
        <v>0</v>
      </c>
      <c r="E317" s="26">
        <v>1</v>
      </c>
      <c r="F317" s="17"/>
    </row>
    <row r="319" spans="1:6" x14ac:dyDescent="0.25">
      <c r="A319" s="2" t="s">
        <v>11</v>
      </c>
    </row>
    <row r="320" spans="1:6" x14ac:dyDescent="0.25">
      <c r="A320" s="19" t="s">
        <v>276</v>
      </c>
    </row>
    <row r="321" spans="1:6" x14ac:dyDescent="0.25">
      <c r="A321" s="19" t="s">
        <v>452</v>
      </c>
    </row>
    <row r="323" spans="1:6" ht="21" customHeight="1" x14ac:dyDescent="0.3">
      <c r="A323" s="1" t="s">
        <v>268</v>
      </c>
    </row>
    <row r="325" spans="1:6" x14ac:dyDescent="0.25">
      <c r="B325" s="15" t="s">
        <v>31</v>
      </c>
      <c r="C325" s="15" t="s">
        <v>41</v>
      </c>
      <c r="D325" s="15" t="s">
        <v>30</v>
      </c>
      <c r="E325" s="15" t="s">
        <v>42</v>
      </c>
    </row>
    <row r="326" spans="1:6" x14ac:dyDescent="0.25">
      <c r="A326" s="4" t="s">
        <v>269</v>
      </c>
      <c r="B326" s="26">
        <v>1</v>
      </c>
      <c r="C326" s="26">
        <v>0</v>
      </c>
      <c r="D326" s="26">
        <v>0</v>
      </c>
      <c r="E326" s="26">
        <v>0</v>
      </c>
      <c r="F326" s="17"/>
    </row>
    <row r="328" spans="1:6" x14ac:dyDescent="0.25">
      <c r="A328" s="2" t="s">
        <v>11</v>
      </c>
    </row>
    <row r="329" spans="1:6" x14ac:dyDescent="0.25">
      <c r="A329" s="19" t="s">
        <v>276</v>
      </c>
    </row>
    <row r="330" spans="1:6" x14ac:dyDescent="0.25">
      <c r="A330" s="19" t="s">
        <v>452</v>
      </c>
    </row>
    <row r="332" spans="1:6" ht="21" customHeight="1" x14ac:dyDescent="0.3">
      <c r="A332" s="1" t="s">
        <v>270</v>
      </c>
    </row>
    <row r="333" spans="1:6" x14ac:dyDescent="0.25">
      <c r="A333" s="2" t="s">
        <v>200</v>
      </c>
    </row>
    <row r="334" spans="1:6" x14ac:dyDescent="0.25">
      <c r="A334" s="19" t="s">
        <v>271</v>
      </c>
    </row>
    <row r="335" spans="1:6" x14ac:dyDescent="0.25">
      <c r="A335" s="19" t="s">
        <v>272</v>
      </c>
    </row>
    <row r="336" spans="1:6" x14ac:dyDescent="0.25">
      <c r="A336" s="19" t="s">
        <v>273</v>
      </c>
    </row>
    <row r="337" spans="1:6" x14ac:dyDescent="0.25">
      <c r="A337" s="19" t="s">
        <v>274</v>
      </c>
    </row>
    <row r="338" spans="1:6" x14ac:dyDescent="0.25">
      <c r="A338" s="2" t="s">
        <v>275</v>
      </c>
    </row>
    <row r="340" spans="1:6" x14ac:dyDescent="0.25">
      <c r="B340" s="15" t="s">
        <v>31</v>
      </c>
      <c r="C340" s="15" t="s">
        <v>41</v>
      </c>
      <c r="D340" s="15" t="s">
        <v>30</v>
      </c>
      <c r="E340" s="15" t="s">
        <v>42</v>
      </c>
    </row>
    <row r="341" spans="1:6" ht="30" x14ac:dyDescent="0.25">
      <c r="A341" s="4" t="s">
        <v>43</v>
      </c>
      <c r="B341" s="30">
        <f t="shared" ref="B341:E360" si="1">IF($B98="60%MEAV",0.4*B$326+B$309,IF($B98="MEAV",B$309,IF($B98="EHV only",B$317,IF($B98="LV only",B$326,0))))</f>
        <v>0</v>
      </c>
      <c r="C341" s="30">
        <f t="shared" si="1"/>
        <v>0</v>
      </c>
      <c r="D341" s="30">
        <f t="shared" si="1"/>
        <v>0</v>
      </c>
      <c r="E341" s="30">
        <f t="shared" si="1"/>
        <v>0</v>
      </c>
      <c r="F341" s="17"/>
    </row>
    <row r="342" spans="1:6" ht="30" x14ac:dyDescent="0.25">
      <c r="A342" s="4" t="s">
        <v>47</v>
      </c>
      <c r="B342" s="30" t="e">
        <f t="shared" si="1"/>
        <v>#VALUE!</v>
      </c>
      <c r="C342" s="30" t="e">
        <f t="shared" si="1"/>
        <v>#VALUE!</v>
      </c>
      <c r="D342" s="30" t="e">
        <f t="shared" si="1"/>
        <v>#VALUE!</v>
      </c>
      <c r="E342" s="30" t="e">
        <f t="shared" si="1"/>
        <v>#VALUE!</v>
      </c>
      <c r="F342" s="17"/>
    </row>
    <row r="343" spans="1:6" x14ac:dyDescent="0.25">
      <c r="A343" s="4" t="s">
        <v>48</v>
      </c>
      <c r="B343" s="30" t="e">
        <f t="shared" si="1"/>
        <v>#VALUE!</v>
      </c>
      <c r="C343" s="30" t="e">
        <f t="shared" si="1"/>
        <v>#VALUE!</v>
      </c>
      <c r="D343" s="30" t="e">
        <f t="shared" si="1"/>
        <v>#VALUE!</v>
      </c>
      <c r="E343" s="30" t="e">
        <f t="shared" si="1"/>
        <v>#VALUE!</v>
      </c>
      <c r="F343" s="17"/>
    </row>
    <row r="344" spans="1:6" x14ac:dyDescent="0.25">
      <c r="A344" s="4" t="s">
        <v>49</v>
      </c>
      <c r="B344" s="30" t="e">
        <f t="shared" si="1"/>
        <v>#VALUE!</v>
      </c>
      <c r="C344" s="30" t="e">
        <f t="shared" si="1"/>
        <v>#VALUE!</v>
      </c>
      <c r="D344" s="30" t="e">
        <f t="shared" si="1"/>
        <v>#VALUE!</v>
      </c>
      <c r="E344" s="30" t="e">
        <f t="shared" si="1"/>
        <v>#VALUE!</v>
      </c>
      <c r="F344" s="17"/>
    </row>
    <row r="345" spans="1:6" x14ac:dyDescent="0.25">
      <c r="A345" s="4" t="s">
        <v>50</v>
      </c>
      <c r="B345" s="30" t="e">
        <f t="shared" si="1"/>
        <v>#VALUE!</v>
      </c>
      <c r="C345" s="30" t="e">
        <f t="shared" si="1"/>
        <v>#VALUE!</v>
      </c>
      <c r="D345" s="30" t="e">
        <f t="shared" si="1"/>
        <v>#VALUE!</v>
      </c>
      <c r="E345" s="30" t="e">
        <f t="shared" si="1"/>
        <v>#VALUE!</v>
      </c>
      <c r="F345" s="17"/>
    </row>
    <row r="346" spans="1:6" x14ac:dyDescent="0.25">
      <c r="A346" s="4" t="s">
        <v>51</v>
      </c>
      <c r="B346" s="30" t="e">
        <f t="shared" si="1"/>
        <v>#VALUE!</v>
      </c>
      <c r="C346" s="30" t="e">
        <f t="shared" si="1"/>
        <v>#VALUE!</v>
      </c>
      <c r="D346" s="30" t="e">
        <f t="shared" si="1"/>
        <v>#VALUE!</v>
      </c>
      <c r="E346" s="30" t="e">
        <f t="shared" si="1"/>
        <v>#VALUE!</v>
      </c>
      <c r="F346" s="17"/>
    </row>
    <row r="347" spans="1:6" x14ac:dyDescent="0.25">
      <c r="A347" s="4" t="s">
        <v>52</v>
      </c>
      <c r="B347" s="30" t="e">
        <f t="shared" si="1"/>
        <v>#VALUE!</v>
      </c>
      <c r="C347" s="30" t="e">
        <f t="shared" si="1"/>
        <v>#VALUE!</v>
      </c>
      <c r="D347" s="30" t="e">
        <f t="shared" si="1"/>
        <v>#VALUE!</v>
      </c>
      <c r="E347" s="30" t="e">
        <f t="shared" si="1"/>
        <v>#VALUE!</v>
      </c>
      <c r="F347" s="17"/>
    </row>
    <row r="348" spans="1:6" x14ac:dyDescent="0.25">
      <c r="A348" s="4" t="s">
        <v>53</v>
      </c>
      <c r="B348" s="30" t="e">
        <f t="shared" si="1"/>
        <v>#VALUE!</v>
      </c>
      <c r="C348" s="30" t="e">
        <f t="shared" si="1"/>
        <v>#VALUE!</v>
      </c>
      <c r="D348" s="30" t="e">
        <f t="shared" si="1"/>
        <v>#VALUE!</v>
      </c>
      <c r="E348" s="30" t="e">
        <f t="shared" si="1"/>
        <v>#VALUE!</v>
      </c>
      <c r="F348" s="17"/>
    </row>
    <row r="349" spans="1:6" x14ac:dyDescent="0.25">
      <c r="A349" s="4" t="s">
        <v>54</v>
      </c>
      <c r="B349" s="30" t="e">
        <f t="shared" si="1"/>
        <v>#VALUE!</v>
      </c>
      <c r="C349" s="30" t="e">
        <f t="shared" si="1"/>
        <v>#VALUE!</v>
      </c>
      <c r="D349" s="30" t="e">
        <f t="shared" si="1"/>
        <v>#VALUE!</v>
      </c>
      <c r="E349" s="30" t="e">
        <f t="shared" si="1"/>
        <v>#VALUE!</v>
      </c>
      <c r="F349" s="17"/>
    </row>
    <row r="350" spans="1:6" x14ac:dyDescent="0.25">
      <c r="A350" s="4" t="s">
        <v>55</v>
      </c>
      <c r="B350" s="30" t="e">
        <f t="shared" si="1"/>
        <v>#VALUE!</v>
      </c>
      <c r="C350" s="30" t="e">
        <f t="shared" si="1"/>
        <v>#VALUE!</v>
      </c>
      <c r="D350" s="30" t="e">
        <f t="shared" si="1"/>
        <v>#VALUE!</v>
      </c>
      <c r="E350" s="30" t="e">
        <f t="shared" si="1"/>
        <v>#VALUE!</v>
      </c>
      <c r="F350" s="17"/>
    </row>
    <row r="351" spans="1:6" x14ac:dyDescent="0.25">
      <c r="A351" s="4" t="s">
        <v>56</v>
      </c>
      <c r="B351" s="30" t="e">
        <f t="shared" si="1"/>
        <v>#VALUE!</v>
      </c>
      <c r="C351" s="30" t="e">
        <f t="shared" si="1"/>
        <v>#VALUE!</v>
      </c>
      <c r="D351" s="30" t="e">
        <f t="shared" si="1"/>
        <v>#VALUE!</v>
      </c>
      <c r="E351" s="30" t="e">
        <f t="shared" si="1"/>
        <v>#VALUE!</v>
      </c>
      <c r="F351" s="17"/>
    </row>
    <row r="352" spans="1:6" x14ac:dyDescent="0.25">
      <c r="A352" s="4" t="s">
        <v>57</v>
      </c>
      <c r="B352" s="30" t="e">
        <f t="shared" si="1"/>
        <v>#VALUE!</v>
      </c>
      <c r="C352" s="30" t="e">
        <f t="shared" si="1"/>
        <v>#VALUE!</v>
      </c>
      <c r="D352" s="30" t="e">
        <f t="shared" si="1"/>
        <v>#VALUE!</v>
      </c>
      <c r="E352" s="30" t="e">
        <f t="shared" si="1"/>
        <v>#VALUE!</v>
      </c>
      <c r="F352" s="17"/>
    </row>
    <row r="353" spans="1:6" x14ac:dyDescent="0.25">
      <c r="A353" s="4" t="s">
        <v>58</v>
      </c>
      <c r="B353" s="30" t="e">
        <f t="shared" si="1"/>
        <v>#VALUE!</v>
      </c>
      <c r="C353" s="30" t="e">
        <f t="shared" si="1"/>
        <v>#VALUE!</v>
      </c>
      <c r="D353" s="30" t="e">
        <f t="shared" si="1"/>
        <v>#VALUE!</v>
      </c>
      <c r="E353" s="30" t="e">
        <f t="shared" si="1"/>
        <v>#VALUE!</v>
      </c>
      <c r="F353" s="17"/>
    </row>
    <row r="354" spans="1:6" x14ac:dyDescent="0.25">
      <c r="A354" s="4" t="s">
        <v>59</v>
      </c>
      <c r="B354" s="30" t="e">
        <f t="shared" si="1"/>
        <v>#VALUE!</v>
      </c>
      <c r="C354" s="30" t="e">
        <f t="shared" si="1"/>
        <v>#VALUE!</v>
      </c>
      <c r="D354" s="30" t="e">
        <f t="shared" si="1"/>
        <v>#VALUE!</v>
      </c>
      <c r="E354" s="30" t="e">
        <f t="shared" si="1"/>
        <v>#VALUE!</v>
      </c>
      <c r="F354" s="17"/>
    </row>
    <row r="355" spans="1:6" x14ac:dyDescent="0.25">
      <c r="A355" s="4" t="s">
        <v>60</v>
      </c>
      <c r="B355" s="30" t="e">
        <f t="shared" si="1"/>
        <v>#VALUE!</v>
      </c>
      <c r="C355" s="30" t="e">
        <f t="shared" si="1"/>
        <v>#VALUE!</v>
      </c>
      <c r="D355" s="30" t="e">
        <f t="shared" si="1"/>
        <v>#VALUE!</v>
      </c>
      <c r="E355" s="30" t="e">
        <f t="shared" si="1"/>
        <v>#VALUE!</v>
      </c>
      <c r="F355" s="17"/>
    </row>
    <row r="356" spans="1:6" x14ac:dyDescent="0.25">
      <c r="A356" s="4" t="s">
        <v>61</v>
      </c>
      <c r="B356" s="30">
        <f t="shared" si="1"/>
        <v>0</v>
      </c>
      <c r="C356" s="30">
        <f t="shared" si="1"/>
        <v>0</v>
      </c>
      <c r="D356" s="30">
        <f t="shared" si="1"/>
        <v>0</v>
      </c>
      <c r="E356" s="30">
        <f t="shared" si="1"/>
        <v>0</v>
      </c>
      <c r="F356" s="17"/>
    </row>
    <row r="357" spans="1:6" x14ac:dyDescent="0.25">
      <c r="A357" s="4" t="s">
        <v>62</v>
      </c>
      <c r="B357" s="30">
        <f t="shared" si="1"/>
        <v>0</v>
      </c>
      <c r="C357" s="30">
        <f t="shared" si="1"/>
        <v>0</v>
      </c>
      <c r="D357" s="30">
        <f t="shared" si="1"/>
        <v>0</v>
      </c>
      <c r="E357" s="30">
        <f t="shared" si="1"/>
        <v>0</v>
      </c>
      <c r="F357" s="17"/>
    </row>
    <row r="358" spans="1:6" x14ac:dyDescent="0.25">
      <c r="A358" s="4" t="s">
        <v>63</v>
      </c>
      <c r="B358" s="30" t="e">
        <f t="shared" si="1"/>
        <v>#VALUE!</v>
      </c>
      <c r="C358" s="30" t="e">
        <f t="shared" si="1"/>
        <v>#VALUE!</v>
      </c>
      <c r="D358" s="30" t="e">
        <f t="shared" si="1"/>
        <v>#VALUE!</v>
      </c>
      <c r="E358" s="30" t="e">
        <f t="shared" si="1"/>
        <v>#VALUE!</v>
      </c>
      <c r="F358" s="17"/>
    </row>
    <row r="359" spans="1:6" x14ac:dyDescent="0.25">
      <c r="A359" s="4" t="s">
        <v>64</v>
      </c>
      <c r="B359" s="30" t="e">
        <f t="shared" si="1"/>
        <v>#VALUE!</v>
      </c>
      <c r="C359" s="30" t="e">
        <f t="shared" si="1"/>
        <v>#VALUE!</v>
      </c>
      <c r="D359" s="30" t="e">
        <f t="shared" si="1"/>
        <v>#VALUE!</v>
      </c>
      <c r="E359" s="30" t="e">
        <f t="shared" si="1"/>
        <v>#VALUE!</v>
      </c>
      <c r="F359" s="17"/>
    </row>
    <row r="360" spans="1:6" x14ac:dyDescent="0.25">
      <c r="A360" s="4" t="s">
        <v>65</v>
      </c>
      <c r="B360" s="30" t="e">
        <f t="shared" si="1"/>
        <v>#VALUE!</v>
      </c>
      <c r="C360" s="30" t="e">
        <f t="shared" si="1"/>
        <v>#VALUE!</v>
      </c>
      <c r="D360" s="30" t="e">
        <f t="shared" si="1"/>
        <v>#VALUE!</v>
      </c>
      <c r="E360" s="30" t="e">
        <f t="shared" si="1"/>
        <v>#VALUE!</v>
      </c>
      <c r="F360" s="17"/>
    </row>
    <row r="361" spans="1:6" x14ac:dyDescent="0.25">
      <c r="A361" s="4" t="s">
        <v>66</v>
      </c>
      <c r="B361" s="30" t="e">
        <f t="shared" ref="B361:E380" si="2">IF($B118="60%MEAV",0.4*B$326+B$309,IF($B118="MEAV",B$309,IF($B118="EHV only",B$317,IF($B118="LV only",B$326,0))))</f>
        <v>#VALUE!</v>
      </c>
      <c r="C361" s="30" t="e">
        <f t="shared" si="2"/>
        <v>#VALUE!</v>
      </c>
      <c r="D361" s="30" t="e">
        <f t="shared" si="2"/>
        <v>#VALUE!</v>
      </c>
      <c r="E361" s="30" t="e">
        <f t="shared" si="2"/>
        <v>#VALUE!</v>
      </c>
      <c r="F361" s="17"/>
    </row>
    <row r="362" spans="1:6" x14ac:dyDescent="0.25">
      <c r="A362" s="4" t="s">
        <v>67</v>
      </c>
      <c r="B362" s="30">
        <f t="shared" si="2"/>
        <v>0</v>
      </c>
      <c r="C362" s="30">
        <f t="shared" si="2"/>
        <v>0</v>
      </c>
      <c r="D362" s="30">
        <f t="shared" si="2"/>
        <v>0</v>
      </c>
      <c r="E362" s="30">
        <f t="shared" si="2"/>
        <v>0</v>
      </c>
      <c r="F362" s="17"/>
    </row>
    <row r="363" spans="1:6" x14ac:dyDescent="0.25">
      <c r="A363" s="4" t="s">
        <v>68</v>
      </c>
      <c r="B363" s="30">
        <f t="shared" si="2"/>
        <v>0</v>
      </c>
      <c r="C363" s="30">
        <f t="shared" si="2"/>
        <v>0</v>
      </c>
      <c r="D363" s="30">
        <f t="shared" si="2"/>
        <v>0</v>
      </c>
      <c r="E363" s="30">
        <f t="shared" si="2"/>
        <v>0</v>
      </c>
      <c r="F363" s="17"/>
    </row>
    <row r="364" spans="1:6" x14ac:dyDescent="0.25">
      <c r="A364" s="4" t="s">
        <v>69</v>
      </c>
      <c r="B364" s="30">
        <f t="shared" si="2"/>
        <v>0</v>
      </c>
      <c r="C364" s="30">
        <f t="shared" si="2"/>
        <v>0</v>
      </c>
      <c r="D364" s="30">
        <f t="shared" si="2"/>
        <v>0</v>
      </c>
      <c r="E364" s="30">
        <f t="shared" si="2"/>
        <v>0</v>
      </c>
      <c r="F364" s="17"/>
    </row>
    <row r="365" spans="1:6" x14ac:dyDescent="0.25">
      <c r="A365" s="4" t="s">
        <v>70</v>
      </c>
      <c r="B365" s="30">
        <f t="shared" si="2"/>
        <v>0</v>
      </c>
      <c r="C365" s="30">
        <f t="shared" si="2"/>
        <v>0</v>
      </c>
      <c r="D365" s="30">
        <f t="shared" si="2"/>
        <v>0</v>
      </c>
      <c r="E365" s="30">
        <f t="shared" si="2"/>
        <v>0</v>
      </c>
      <c r="F365" s="17"/>
    </row>
    <row r="366" spans="1:6" ht="30" x14ac:dyDescent="0.25">
      <c r="A366" s="4" t="s">
        <v>71</v>
      </c>
      <c r="B366" s="30">
        <f t="shared" si="2"/>
        <v>0</v>
      </c>
      <c r="C366" s="30">
        <f t="shared" si="2"/>
        <v>0</v>
      </c>
      <c r="D366" s="30">
        <f t="shared" si="2"/>
        <v>0</v>
      </c>
      <c r="E366" s="30">
        <f t="shared" si="2"/>
        <v>0</v>
      </c>
      <c r="F366" s="17"/>
    </row>
    <row r="367" spans="1:6" x14ac:dyDescent="0.25">
      <c r="A367" s="4" t="s">
        <v>72</v>
      </c>
      <c r="B367" s="30">
        <f t="shared" si="2"/>
        <v>0</v>
      </c>
      <c r="C367" s="30">
        <f t="shared" si="2"/>
        <v>0</v>
      </c>
      <c r="D367" s="30">
        <f t="shared" si="2"/>
        <v>0</v>
      </c>
      <c r="E367" s="30">
        <f t="shared" si="2"/>
        <v>0</v>
      </c>
      <c r="F367" s="17"/>
    </row>
    <row r="368" spans="1:6" x14ac:dyDescent="0.25">
      <c r="A368" s="4" t="s">
        <v>73</v>
      </c>
      <c r="B368" s="30">
        <f t="shared" si="2"/>
        <v>0</v>
      </c>
      <c r="C368" s="30">
        <f t="shared" si="2"/>
        <v>0</v>
      </c>
      <c r="D368" s="30">
        <f t="shared" si="2"/>
        <v>0</v>
      </c>
      <c r="E368" s="30">
        <f t="shared" si="2"/>
        <v>0</v>
      </c>
      <c r="F368" s="17"/>
    </row>
    <row r="369" spans="1:6" x14ac:dyDescent="0.25">
      <c r="A369" s="4" t="s">
        <v>74</v>
      </c>
      <c r="B369" s="30">
        <f t="shared" si="2"/>
        <v>0</v>
      </c>
      <c r="C369" s="30">
        <f t="shared" si="2"/>
        <v>0</v>
      </c>
      <c r="D369" s="30">
        <f t="shared" si="2"/>
        <v>0</v>
      </c>
      <c r="E369" s="30">
        <f t="shared" si="2"/>
        <v>0</v>
      </c>
      <c r="F369" s="17"/>
    </row>
    <row r="370" spans="1:6" x14ac:dyDescent="0.25">
      <c r="A370" s="4" t="s">
        <v>75</v>
      </c>
      <c r="B370" s="30">
        <f t="shared" si="2"/>
        <v>0</v>
      </c>
      <c r="C370" s="30">
        <f t="shared" si="2"/>
        <v>0</v>
      </c>
      <c r="D370" s="30">
        <f t="shared" si="2"/>
        <v>0</v>
      </c>
      <c r="E370" s="30">
        <f t="shared" si="2"/>
        <v>0</v>
      </c>
      <c r="F370" s="17"/>
    </row>
    <row r="371" spans="1:6" x14ac:dyDescent="0.25">
      <c r="A371" s="4" t="s">
        <v>76</v>
      </c>
      <c r="B371" s="30">
        <f t="shared" si="2"/>
        <v>0</v>
      </c>
      <c r="C371" s="30">
        <f t="shared" si="2"/>
        <v>0</v>
      </c>
      <c r="D371" s="30">
        <f t="shared" si="2"/>
        <v>0</v>
      </c>
      <c r="E371" s="30">
        <f t="shared" si="2"/>
        <v>0</v>
      </c>
      <c r="F371" s="17"/>
    </row>
    <row r="372" spans="1:6" ht="30" x14ac:dyDescent="0.25">
      <c r="A372" s="4" t="s">
        <v>77</v>
      </c>
      <c r="B372" s="30">
        <f t="shared" si="2"/>
        <v>0</v>
      </c>
      <c r="C372" s="30">
        <f t="shared" si="2"/>
        <v>0</v>
      </c>
      <c r="D372" s="30">
        <f t="shared" si="2"/>
        <v>0</v>
      </c>
      <c r="E372" s="30">
        <f t="shared" si="2"/>
        <v>0</v>
      </c>
      <c r="F372" s="17"/>
    </row>
    <row r="373" spans="1:6" ht="30" x14ac:dyDescent="0.25">
      <c r="A373" s="4" t="s">
        <v>78</v>
      </c>
      <c r="B373" s="30">
        <f t="shared" si="2"/>
        <v>0</v>
      </c>
      <c r="C373" s="30">
        <f t="shared" si="2"/>
        <v>0</v>
      </c>
      <c r="D373" s="30">
        <f t="shared" si="2"/>
        <v>0</v>
      </c>
      <c r="E373" s="30">
        <f t="shared" si="2"/>
        <v>0</v>
      </c>
      <c r="F373" s="17"/>
    </row>
    <row r="375" spans="1:6" x14ac:dyDescent="0.25">
      <c r="A375" s="2" t="s">
        <v>11</v>
      </c>
    </row>
    <row r="376" spans="1:6" x14ac:dyDescent="0.25">
      <c r="A376" s="19" t="s">
        <v>282</v>
      </c>
    </row>
    <row r="378" spans="1:6" ht="21" customHeight="1" x14ac:dyDescent="0.3">
      <c r="A378" s="1" t="s">
        <v>277</v>
      </c>
    </row>
    <row r="379" spans="1:6" x14ac:dyDescent="0.25">
      <c r="A379" s="2" t="s">
        <v>200</v>
      </c>
    </row>
    <row r="380" spans="1:6" x14ac:dyDescent="0.25">
      <c r="A380" s="19" t="s">
        <v>271</v>
      </c>
    </row>
    <row r="381" spans="1:6" x14ac:dyDescent="0.25">
      <c r="A381" s="19" t="s">
        <v>207</v>
      </c>
    </row>
    <row r="382" spans="1:6" x14ac:dyDescent="0.25">
      <c r="A382" s="19" t="s">
        <v>278</v>
      </c>
    </row>
    <row r="383" spans="1:6" x14ac:dyDescent="0.25">
      <c r="A383" s="19" t="s">
        <v>279</v>
      </c>
    </row>
    <row r="384" spans="1:6" x14ac:dyDescent="0.25">
      <c r="A384" s="19" t="s">
        <v>280</v>
      </c>
    </row>
    <row r="385" spans="1:6" x14ac:dyDescent="0.25">
      <c r="A385" s="2" t="s">
        <v>281</v>
      </c>
    </row>
    <row r="387" spans="1:6" x14ac:dyDescent="0.25">
      <c r="B387" s="15" t="s">
        <v>31</v>
      </c>
      <c r="C387" s="15" t="s">
        <v>41</v>
      </c>
      <c r="D387" s="15" t="s">
        <v>30</v>
      </c>
      <c r="E387" s="15" t="s">
        <v>42</v>
      </c>
    </row>
    <row r="388" spans="1:6" ht="30" x14ac:dyDescent="0.25">
      <c r="A388" s="4" t="s">
        <v>43</v>
      </c>
      <c r="B388" s="24" t="e">
        <f t="shared" ref="B388:E407" si="3">IF($B98="Kill",0,B10+($B57-$C57)*B341)</f>
        <v>#VALUE!</v>
      </c>
      <c r="C388" s="24" t="e">
        <f t="shared" si="3"/>
        <v>#VALUE!</v>
      </c>
      <c r="D388" s="24" t="e">
        <f t="shared" si="3"/>
        <v>#VALUE!</v>
      </c>
      <c r="E388" s="24" t="e">
        <f t="shared" si="3"/>
        <v>#VALUE!</v>
      </c>
      <c r="F388" s="17"/>
    </row>
    <row r="389" spans="1:6" ht="30" x14ac:dyDescent="0.25">
      <c r="A389" s="4" t="s">
        <v>47</v>
      </c>
      <c r="B389" s="24" t="e">
        <f t="shared" si="3"/>
        <v>#VALUE!</v>
      </c>
      <c r="C389" s="24" t="e">
        <f t="shared" si="3"/>
        <v>#VALUE!</v>
      </c>
      <c r="D389" s="24" t="e">
        <f t="shared" si="3"/>
        <v>#VALUE!</v>
      </c>
      <c r="E389" s="24" t="e">
        <f t="shared" si="3"/>
        <v>#VALUE!</v>
      </c>
      <c r="F389" s="17"/>
    </row>
    <row r="390" spans="1:6" x14ac:dyDescent="0.25">
      <c r="A390" s="4" t="s">
        <v>48</v>
      </c>
      <c r="B390" s="24" t="e">
        <f t="shared" si="3"/>
        <v>#VALUE!</v>
      </c>
      <c r="C390" s="24" t="e">
        <f t="shared" si="3"/>
        <v>#VALUE!</v>
      </c>
      <c r="D390" s="24" t="e">
        <f t="shared" si="3"/>
        <v>#VALUE!</v>
      </c>
      <c r="E390" s="24" t="e">
        <f t="shared" si="3"/>
        <v>#VALUE!</v>
      </c>
      <c r="F390" s="17"/>
    </row>
    <row r="391" spans="1:6" x14ac:dyDescent="0.25">
      <c r="A391" s="4" t="s">
        <v>49</v>
      </c>
      <c r="B391" s="24" t="e">
        <f t="shared" si="3"/>
        <v>#VALUE!</v>
      </c>
      <c r="C391" s="24" t="e">
        <f t="shared" si="3"/>
        <v>#VALUE!</v>
      </c>
      <c r="D391" s="24" t="e">
        <f t="shared" si="3"/>
        <v>#VALUE!</v>
      </c>
      <c r="E391" s="24" t="e">
        <f t="shared" si="3"/>
        <v>#VALUE!</v>
      </c>
      <c r="F391" s="17"/>
    </row>
    <row r="392" spans="1:6" x14ac:dyDescent="0.25">
      <c r="A392" s="4" t="s">
        <v>50</v>
      </c>
      <c r="B392" s="24" t="e">
        <f t="shared" si="3"/>
        <v>#VALUE!</v>
      </c>
      <c r="C392" s="24" t="e">
        <f t="shared" si="3"/>
        <v>#VALUE!</v>
      </c>
      <c r="D392" s="24" t="e">
        <f t="shared" si="3"/>
        <v>#VALUE!</v>
      </c>
      <c r="E392" s="24" t="e">
        <f t="shared" si="3"/>
        <v>#VALUE!</v>
      </c>
      <c r="F392" s="17"/>
    </row>
    <row r="393" spans="1:6" x14ac:dyDescent="0.25">
      <c r="A393" s="4" t="s">
        <v>51</v>
      </c>
      <c r="B393" s="24" t="e">
        <f t="shared" si="3"/>
        <v>#VALUE!</v>
      </c>
      <c r="C393" s="24" t="e">
        <f t="shared" si="3"/>
        <v>#VALUE!</v>
      </c>
      <c r="D393" s="24" t="e">
        <f t="shared" si="3"/>
        <v>#VALUE!</v>
      </c>
      <c r="E393" s="24" t="e">
        <f t="shared" si="3"/>
        <v>#VALUE!</v>
      </c>
      <c r="F393" s="17"/>
    </row>
    <row r="394" spans="1:6" x14ac:dyDescent="0.25">
      <c r="A394" s="4" t="s">
        <v>52</v>
      </c>
      <c r="B394" s="24" t="e">
        <f t="shared" si="3"/>
        <v>#VALUE!</v>
      </c>
      <c r="C394" s="24" t="e">
        <f t="shared" si="3"/>
        <v>#VALUE!</v>
      </c>
      <c r="D394" s="24" t="e">
        <f t="shared" si="3"/>
        <v>#VALUE!</v>
      </c>
      <c r="E394" s="24" t="e">
        <f t="shared" si="3"/>
        <v>#VALUE!</v>
      </c>
      <c r="F394" s="17"/>
    </row>
    <row r="395" spans="1:6" x14ac:dyDescent="0.25">
      <c r="A395" s="4" t="s">
        <v>53</v>
      </c>
      <c r="B395" s="24" t="e">
        <f t="shared" si="3"/>
        <v>#VALUE!</v>
      </c>
      <c r="C395" s="24" t="e">
        <f t="shared" si="3"/>
        <v>#VALUE!</v>
      </c>
      <c r="D395" s="24" t="e">
        <f t="shared" si="3"/>
        <v>#VALUE!</v>
      </c>
      <c r="E395" s="24" t="e">
        <f t="shared" si="3"/>
        <v>#VALUE!</v>
      </c>
      <c r="F395" s="17"/>
    </row>
    <row r="396" spans="1:6" x14ac:dyDescent="0.25">
      <c r="A396" s="4" t="s">
        <v>54</v>
      </c>
      <c r="B396" s="24" t="e">
        <f t="shared" si="3"/>
        <v>#VALUE!</v>
      </c>
      <c r="C396" s="24" t="e">
        <f t="shared" si="3"/>
        <v>#VALUE!</v>
      </c>
      <c r="D396" s="24" t="e">
        <f t="shared" si="3"/>
        <v>#VALUE!</v>
      </c>
      <c r="E396" s="24" t="e">
        <f t="shared" si="3"/>
        <v>#VALUE!</v>
      </c>
      <c r="F396" s="17"/>
    </row>
    <row r="397" spans="1:6" x14ac:dyDescent="0.25">
      <c r="A397" s="4" t="s">
        <v>55</v>
      </c>
      <c r="B397" s="24" t="e">
        <f t="shared" si="3"/>
        <v>#VALUE!</v>
      </c>
      <c r="C397" s="24" t="e">
        <f t="shared" si="3"/>
        <v>#VALUE!</v>
      </c>
      <c r="D397" s="24" t="e">
        <f t="shared" si="3"/>
        <v>#VALUE!</v>
      </c>
      <c r="E397" s="24" t="e">
        <f t="shared" si="3"/>
        <v>#VALUE!</v>
      </c>
      <c r="F397" s="17"/>
    </row>
    <row r="398" spans="1:6" x14ac:dyDescent="0.25">
      <c r="A398" s="4" t="s">
        <v>56</v>
      </c>
      <c r="B398" s="24" t="e">
        <f t="shared" si="3"/>
        <v>#VALUE!</v>
      </c>
      <c r="C398" s="24" t="e">
        <f t="shared" si="3"/>
        <v>#VALUE!</v>
      </c>
      <c r="D398" s="24" t="e">
        <f t="shared" si="3"/>
        <v>#VALUE!</v>
      </c>
      <c r="E398" s="24" t="e">
        <f t="shared" si="3"/>
        <v>#VALUE!</v>
      </c>
      <c r="F398" s="17"/>
    </row>
    <row r="399" spans="1:6" x14ac:dyDescent="0.25">
      <c r="A399" s="4" t="s">
        <v>57</v>
      </c>
      <c r="B399" s="24" t="e">
        <f t="shared" si="3"/>
        <v>#VALUE!</v>
      </c>
      <c r="C399" s="24" t="e">
        <f t="shared" si="3"/>
        <v>#VALUE!</v>
      </c>
      <c r="D399" s="24" t="e">
        <f t="shared" si="3"/>
        <v>#VALUE!</v>
      </c>
      <c r="E399" s="24" t="e">
        <f t="shared" si="3"/>
        <v>#VALUE!</v>
      </c>
      <c r="F399" s="17"/>
    </row>
    <row r="400" spans="1:6" x14ac:dyDescent="0.25">
      <c r="A400" s="4" t="s">
        <v>58</v>
      </c>
      <c r="B400" s="24" t="e">
        <f t="shared" si="3"/>
        <v>#VALUE!</v>
      </c>
      <c r="C400" s="24" t="e">
        <f t="shared" si="3"/>
        <v>#VALUE!</v>
      </c>
      <c r="D400" s="24" t="e">
        <f t="shared" si="3"/>
        <v>#VALUE!</v>
      </c>
      <c r="E400" s="24" t="e">
        <f t="shared" si="3"/>
        <v>#VALUE!</v>
      </c>
      <c r="F400" s="17"/>
    </row>
    <row r="401" spans="1:6" x14ac:dyDescent="0.25">
      <c r="A401" s="4" t="s">
        <v>59</v>
      </c>
      <c r="B401" s="24" t="e">
        <f t="shared" si="3"/>
        <v>#VALUE!</v>
      </c>
      <c r="C401" s="24" t="e">
        <f t="shared" si="3"/>
        <v>#VALUE!</v>
      </c>
      <c r="D401" s="24" t="e">
        <f t="shared" si="3"/>
        <v>#VALUE!</v>
      </c>
      <c r="E401" s="24" t="e">
        <f t="shared" si="3"/>
        <v>#VALUE!</v>
      </c>
      <c r="F401" s="17"/>
    </row>
    <row r="402" spans="1:6" x14ac:dyDescent="0.25">
      <c r="A402" s="4" t="s">
        <v>60</v>
      </c>
      <c r="B402" s="24" t="e">
        <f t="shared" si="3"/>
        <v>#VALUE!</v>
      </c>
      <c r="C402" s="24" t="e">
        <f t="shared" si="3"/>
        <v>#VALUE!</v>
      </c>
      <c r="D402" s="24" t="e">
        <f t="shared" si="3"/>
        <v>#VALUE!</v>
      </c>
      <c r="E402" s="24" t="e">
        <f t="shared" si="3"/>
        <v>#VALUE!</v>
      </c>
      <c r="F402" s="17"/>
    </row>
    <row r="403" spans="1:6" x14ac:dyDescent="0.25">
      <c r="A403" s="4" t="s">
        <v>61</v>
      </c>
      <c r="B403" s="24" t="e">
        <f t="shared" si="3"/>
        <v>#VALUE!</v>
      </c>
      <c r="C403" s="24" t="e">
        <f t="shared" si="3"/>
        <v>#VALUE!</v>
      </c>
      <c r="D403" s="24" t="e">
        <f t="shared" si="3"/>
        <v>#VALUE!</v>
      </c>
      <c r="E403" s="24" t="e">
        <f t="shared" si="3"/>
        <v>#VALUE!</v>
      </c>
      <c r="F403" s="17"/>
    </row>
    <row r="404" spans="1:6" x14ac:dyDescent="0.25">
      <c r="A404" s="4" t="s">
        <v>62</v>
      </c>
      <c r="B404" s="24" t="e">
        <f t="shared" si="3"/>
        <v>#VALUE!</v>
      </c>
      <c r="C404" s="24" t="e">
        <f t="shared" si="3"/>
        <v>#VALUE!</v>
      </c>
      <c r="D404" s="24" t="e">
        <f t="shared" si="3"/>
        <v>#VALUE!</v>
      </c>
      <c r="E404" s="24" t="e">
        <f t="shared" si="3"/>
        <v>#VALUE!</v>
      </c>
      <c r="F404" s="17"/>
    </row>
    <row r="405" spans="1:6" x14ac:dyDescent="0.25">
      <c r="A405" s="4" t="s">
        <v>63</v>
      </c>
      <c r="B405" s="24" t="e">
        <f t="shared" si="3"/>
        <v>#VALUE!</v>
      </c>
      <c r="C405" s="24" t="e">
        <f t="shared" si="3"/>
        <v>#VALUE!</v>
      </c>
      <c r="D405" s="24" t="e">
        <f t="shared" si="3"/>
        <v>#VALUE!</v>
      </c>
      <c r="E405" s="24" t="e">
        <f t="shared" si="3"/>
        <v>#VALUE!</v>
      </c>
      <c r="F405" s="17"/>
    </row>
    <row r="406" spans="1:6" x14ac:dyDescent="0.25">
      <c r="A406" s="4" t="s">
        <v>64</v>
      </c>
      <c r="B406" s="24" t="e">
        <f t="shared" si="3"/>
        <v>#VALUE!</v>
      </c>
      <c r="C406" s="24" t="e">
        <f t="shared" si="3"/>
        <v>#VALUE!</v>
      </c>
      <c r="D406" s="24" t="e">
        <f t="shared" si="3"/>
        <v>#VALUE!</v>
      </c>
      <c r="E406" s="24" t="e">
        <f t="shared" si="3"/>
        <v>#VALUE!</v>
      </c>
      <c r="F406" s="17"/>
    </row>
    <row r="407" spans="1:6" x14ac:dyDescent="0.25">
      <c r="A407" s="4" t="s">
        <v>65</v>
      </c>
      <c r="B407" s="24" t="e">
        <f t="shared" si="3"/>
        <v>#VALUE!</v>
      </c>
      <c r="C407" s="24" t="e">
        <f t="shared" si="3"/>
        <v>#VALUE!</v>
      </c>
      <c r="D407" s="24" t="e">
        <f t="shared" si="3"/>
        <v>#VALUE!</v>
      </c>
      <c r="E407" s="24" t="e">
        <f t="shared" si="3"/>
        <v>#VALUE!</v>
      </c>
      <c r="F407" s="17"/>
    </row>
    <row r="408" spans="1:6" x14ac:dyDescent="0.25">
      <c r="A408" s="4" t="s">
        <v>66</v>
      </c>
      <c r="B408" s="24" t="e">
        <f t="shared" ref="B408:E427" si="4">IF($B118="Kill",0,B30+($B77-$C77)*B361)</f>
        <v>#VALUE!</v>
      </c>
      <c r="C408" s="24" t="e">
        <f t="shared" si="4"/>
        <v>#VALUE!</v>
      </c>
      <c r="D408" s="24" t="e">
        <f t="shared" si="4"/>
        <v>#VALUE!</v>
      </c>
      <c r="E408" s="24" t="e">
        <f t="shared" si="4"/>
        <v>#VALUE!</v>
      </c>
      <c r="F408" s="17"/>
    </row>
    <row r="409" spans="1:6" x14ac:dyDescent="0.25">
      <c r="A409" s="4" t="s">
        <v>67</v>
      </c>
      <c r="B409" s="24" t="e">
        <f t="shared" si="4"/>
        <v>#VALUE!</v>
      </c>
      <c r="C409" s="24" t="e">
        <f t="shared" si="4"/>
        <v>#VALUE!</v>
      </c>
      <c r="D409" s="24" t="e">
        <f t="shared" si="4"/>
        <v>#VALUE!</v>
      </c>
      <c r="E409" s="24" t="e">
        <f t="shared" si="4"/>
        <v>#VALUE!</v>
      </c>
      <c r="F409" s="17"/>
    </row>
    <row r="410" spans="1:6" x14ac:dyDescent="0.25">
      <c r="A410" s="4" t="s">
        <v>68</v>
      </c>
      <c r="B410" s="24" t="e">
        <f t="shared" si="4"/>
        <v>#VALUE!</v>
      </c>
      <c r="C410" s="24" t="e">
        <f t="shared" si="4"/>
        <v>#VALUE!</v>
      </c>
      <c r="D410" s="24" t="e">
        <f t="shared" si="4"/>
        <v>#VALUE!</v>
      </c>
      <c r="E410" s="24" t="e">
        <f t="shared" si="4"/>
        <v>#VALUE!</v>
      </c>
      <c r="F410" s="17"/>
    </row>
    <row r="411" spans="1:6" x14ac:dyDescent="0.25">
      <c r="A411" s="4" t="s">
        <v>69</v>
      </c>
      <c r="B411" s="24" t="e">
        <f t="shared" si="4"/>
        <v>#VALUE!</v>
      </c>
      <c r="C411" s="24" t="e">
        <f t="shared" si="4"/>
        <v>#VALUE!</v>
      </c>
      <c r="D411" s="24" t="e">
        <f t="shared" si="4"/>
        <v>#VALUE!</v>
      </c>
      <c r="E411" s="24" t="e">
        <f t="shared" si="4"/>
        <v>#VALUE!</v>
      </c>
      <c r="F411" s="17"/>
    </row>
    <row r="412" spans="1:6" x14ac:dyDescent="0.25">
      <c r="A412" s="4" t="s">
        <v>70</v>
      </c>
      <c r="B412" s="24" t="e">
        <f t="shared" si="4"/>
        <v>#VALUE!</v>
      </c>
      <c r="C412" s="24" t="e">
        <f t="shared" si="4"/>
        <v>#VALUE!</v>
      </c>
      <c r="D412" s="24" t="e">
        <f t="shared" si="4"/>
        <v>#VALUE!</v>
      </c>
      <c r="E412" s="24" t="e">
        <f t="shared" si="4"/>
        <v>#VALUE!</v>
      </c>
      <c r="F412" s="17"/>
    </row>
    <row r="413" spans="1:6" ht="30" x14ac:dyDescent="0.25">
      <c r="A413" s="4" t="s">
        <v>71</v>
      </c>
      <c r="B413" s="24" t="e">
        <f t="shared" si="4"/>
        <v>#VALUE!</v>
      </c>
      <c r="C413" s="24" t="e">
        <f t="shared" si="4"/>
        <v>#VALUE!</v>
      </c>
      <c r="D413" s="24" t="e">
        <f t="shared" si="4"/>
        <v>#VALUE!</v>
      </c>
      <c r="E413" s="24" t="e">
        <f t="shared" si="4"/>
        <v>#VALUE!</v>
      </c>
      <c r="F413" s="17"/>
    </row>
    <row r="414" spans="1:6" x14ac:dyDescent="0.25">
      <c r="A414" s="4" t="s">
        <v>72</v>
      </c>
      <c r="B414" s="24" t="e">
        <f t="shared" si="4"/>
        <v>#VALUE!</v>
      </c>
      <c r="C414" s="24" t="e">
        <f t="shared" si="4"/>
        <v>#VALUE!</v>
      </c>
      <c r="D414" s="24" t="e">
        <f t="shared" si="4"/>
        <v>#VALUE!</v>
      </c>
      <c r="E414" s="24" t="e">
        <f t="shared" si="4"/>
        <v>#VALUE!</v>
      </c>
      <c r="F414" s="17"/>
    </row>
    <row r="415" spans="1:6" x14ac:dyDescent="0.25">
      <c r="A415" s="4" t="s">
        <v>73</v>
      </c>
      <c r="B415" s="24" t="e">
        <f t="shared" si="4"/>
        <v>#VALUE!</v>
      </c>
      <c r="C415" s="24" t="e">
        <f t="shared" si="4"/>
        <v>#VALUE!</v>
      </c>
      <c r="D415" s="24" t="e">
        <f t="shared" si="4"/>
        <v>#VALUE!</v>
      </c>
      <c r="E415" s="24" t="e">
        <f t="shared" si="4"/>
        <v>#VALUE!</v>
      </c>
      <c r="F415" s="17"/>
    </row>
    <row r="416" spans="1:6" x14ac:dyDescent="0.25">
      <c r="A416" s="4" t="s">
        <v>74</v>
      </c>
      <c r="B416" s="24" t="e">
        <f t="shared" si="4"/>
        <v>#VALUE!</v>
      </c>
      <c r="C416" s="24" t="e">
        <f t="shared" si="4"/>
        <v>#VALUE!</v>
      </c>
      <c r="D416" s="24" t="e">
        <f t="shared" si="4"/>
        <v>#VALUE!</v>
      </c>
      <c r="E416" s="24" t="e">
        <f t="shared" si="4"/>
        <v>#VALUE!</v>
      </c>
      <c r="F416" s="17"/>
    </row>
    <row r="417" spans="1:6" x14ac:dyDescent="0.25">
      <c r="A417" s="4" t="s">
        <v>75</v>
      </c>
      <c r="B417" s="24" t="e">
        <f t="shared" si="4"/>
        <v>#VALUE!</v>
      </c>
      <c r="C417" s="24" t="e">
        <f t="shared" si="4"/>
        <v>#VALUE!</v>
      </c>
      <c r="D417" s="24" t="e">
        <f t="shared" si="4"/>
        <v>#VALUE!</v>
      </c>
      <c r="E417" s="24" t="e">
        <f t="shared" si="4"/>
        <v>#VALUE!</v>
      </c>
      <c r="F417" s="17"/>
    </row>
    <row r="418" spans="1:6" x14ac:dyDescent="0.25">
      <c r="A418" s="4" t="s">
        <v>76</v>
      </c>
      <c r="B418" s="24" t="e">
        <f t="shared" si="4"/>
        <v>#VALUE!</v>
      </c>
      <c r="C418" s="24" t="e">
        <f t="shared" si="4"/>
        <v>#VALUE!</v>
      </c>
      <c r="D418" s="24" t="e">
        <f t="shared" si="4"/>
        <v>#VALUE!</v>
      </c>
      <c r="E418" s="24" t="e">
        <f t="shared" si="4"/>
        <v>#VALUE!</v>
      </c>
      <c r="F418" s="17"/>
    </row>
    <row r="419" spans="1:6" ht="30" x14ac:dyDescent="0.25">
      <c r="A419" s="4" t="s">
        <v>77</v>
      </c>
      <c r="B419" s="24" t="e">
        <f t="shared" si="4"/>
        <v>#VALUE!</v>
      </c>
      <c r="C419" s="24" t="e">
        <f t="shared" si="4"/>
        <v>#VALUE!</v>
      </c>
      <c r="D419" s="24" t="e">
        <f t="shared" si="4"/>
        <v>#VALUE!</v>
      </c>
      <c r="E419" s="24" t="e">
        <f t="shared" si="4"/>
        <v>#VALUE!</v>
      </c>
      <c r="F419" s="17"/>
    </row>
    <row r="420" spans="1:6" ht="30" x14ac:dyDescent="0.25">
      <c r="A420" s="4" t="s">
        <v>78</v>
      </c>
      <c r="B420" s="24" t="e">
        <f t="shared" si="4"/>
        <v>#VALUE!</v>
      </c>
      <c r="C420" s="24" t="e">
        <f t="shared" si="4"/>
        <v>#VALUE!</v>
      </c>
      <c r="D420" s="24" t="e">
        <f t="shared" si="4"/>
        <v>#VALUE!</v>
      </c>
      <c r="E420" s="24" t="e">
        <f t="shared" si="4"/>
        <v>#VALUE!</v>
      </c>
      <c r="F420" s="17"/>
    </row>
    <row r="422" spans="1:6" x14ac:dyDescent="0.25">
      <c r="A422" s="2" t="s">
        <v>11</v>
      </c>
    </row>
    <row r="423" spans="1:6" x14ac:dyDescent="0.25">
      <c r="A423" s="19" t="s">
        <v>286</v>
      </c>
    </row>
    <row r="424" spans="1:6" x14ac:dyDescent="0.25">
      <c r="A424" s="19" t="s">
        <v>311</v>
      </c>
    </row>
    <row r="425" spans="1:6" x14ac:dyDescent="0.25">
      <c r="A425" s="19" t="s">
        <v>429</v>
      </c>
    </row>
    <row r="427" spans="1:6" ht="21" customHeight="1" x14ac:dyDescent="0.3">
      <c r="A427" s="1" t="s">
        <v>283</v>
      </c>
    </row>
    <row r="428" spans="1:6" x14ac:dyDescent="0.25">
      <c r="A428" s="2" t="s">
        <v>200</v>
      </c>
    </row>
    <row r="429" spans="1:6" x14ac:dyDescent="0.25">
      <c r="A429" s="19" t="s">
        <v>284</v>
      </c>
    </row>
    <row r="430" spans="1:6" x14ac:dyDescent="0.25">
      <c r="A430" s="2" t="s">
        <v>285</v>
      </c>
    </row>
    <row r="432" spans="1:6" x14ac:dyDescent="0.25">
      <c r="B432" s="15" t="s">
        <v>31</v>
      </c>
    </row>
    <row r="433" spans="1:3" ht="30" x14ac:dyDescent="0.25">
      <c r="A433" s="4" t="s">
        <v>43</v>
      </c>
      <c r="B433" s="22" t="e">
        <f t="shared" ref="B433:B465" si="5">$B388</f>
        <v>#VALUE!</v>
      </c>
      <c r="C433" s="17"/>
    </row>
    <row r="434" spans="1:3" ht="30" x14ac:dyDescent="0.25">
      <c r="A434" s="4" t="s">
        <v>47</v>
      </c>
      <c r="B434" s="22" t="e">
        <f t="shared" si="5"/>
        <v>#VALUE!</v>
      </c>
      <c r="C434" s="17"/>
    </row>
    <row r="435" spans="1:3" x14ac:dyDescent="0.25">
      <c r="A435" s="4" t="s">
        <v>48</v>
      </c>
      <c r="B435" s="22" t="e">
        <f t="shared" si="5"/>
        <v>#VALUE!</v>
      </c>
      <c r="C435" s="17"/>
    </row>
    <row r="436" spans="1:3" x14ac:dyDescent="0.25">
      <c r="A436" s="4" t="s">
        <v>49</v>
      </c>
      <c r="B436" s="22" t="e">
        <f t="shared" si="5"/>
        <v>#VALUE!</v>
      </c>
      <c r="C436" s="17"/>
    </row>
    <row r="437" spans="1:3" x14ac:dyDescent="0.25">
      <c r="A437" s="4" t="s">
        <v>50</v>
      </c>
      <c r="B437" s="22" t="e">
        <f t="shared" si="5"/>
        <v>#VALUE!</v>
      </c>
      <c r="C437" s="17"/>
    </row>
    <row r="438" spans="1:3" x14ac:dyDescent="0.25">
      <c r="A438" s="4" t="s">
        <v>51</v>
      </c>
      <c r="B438" s="22" t="e">
        <f t="shared" si="5"/>
        <v>#VALUE!</v>
      </c>
      <c r="C438" s="17"/>
    </row>
    <row r="439" spans="1:3" x14ac:dyDescent="0.25">
      <c r="A439" s="4" t="s">
        <v>52</v>
      </c>
      <c r="B439" s="22" t="e">
        <f t="shared" si="5"/>
        <v>#VALUE!</v>
      </c>
      <c r="C439" s="17"/>
    </row>
    <row r="440" spans="1:3" x14ac:dyDescent="0.25">
      <c r="A440" s="4" t="s">
        <v>53</v>
      </c>
      <c r="B440" s="22" t="e">
        <f t="shared" si="5"/>
        <v>#VALUE!</v>
      </c>
      <c r="C440" s="17"/>
    </row>
    <row r="441" spans="1:3" x14ac:dyDescent="0.25">
      <c r="A441" s="4" t="s">
        <v>54</v>
      </c>
      <c r="B441" s="22" t="e">
        <f t="shared" si="5"/>
        <v>#VALUE!</v>
      </c>
      <c r="C441" s="17"/>
    </row>
    <row r="442" spans="1:3" x14ac:dyDescent="0.25">
      <c r="A442" s="4" t="s">
        <v>55</v>
      </c>
      <c r="B442" s="22" t="e">
        <f t="shared" si="5"/>
        <v>#VALUE!</v>
      </c>
      <c r="C442" s="17"/>
    </row>
    <row r="443" spans="1:3" x14ac:dyDescent="0.25">
      <c r="A443" s="4" t="s">
        <v>56</v>
      </c>
      <c r="B443" s="22" t="e">
        <f t="shared" si="5"/>
        <v>#VALUE!</v>
      </c>
      <c r="C443" s="17"/>
    </row>
    <row r="444" spans="1:3" x14ac:dyDescent="0.25">
      <c r="A444" s="4" t="s">
        <v>57</v>
      </c>
      <c r="B444" s="22" t="e">
        <f t="shared" si="5"/>
        <v>#VALUE!</v>
      </c>
      <c r="C444" s="17"/>
    </row>
    <row r="445" spans="1:3" x14ac:dyDescent="0.25">
      <c r="A445" s="4" t="s">
        <v>58</v>
      </c>
      <c r="B445" s="22" t="e">
        <f t="shared" si="5"/>
        <v>#VALUE!</v>
      </c>
      <c r="C445" s="17"/>
    </row>
    <row r="446" spans="1:3" x14ac:dyDescent="0.25">
      <c r="A446" s="4" t="s">
        <v>59</v>
      </c>
      <c r="B446" s="22" t="e">
        <f t="shared" si="5"/>
        <v>#VALUE!</v>
      </c>
      <c r="C446" s="17"/>
    </row>
    <row r="447" spans="1:3" x14ac:dyDescent="0.25">
      <c r="A447" s="4" t="s">
        <v>60</v>
      </c>
      <c r="B447" s="22" t="e">
        <f t="shared" si="5"/>
        <v>#VALUE!</v>
      </c>
      <c r="C447" s="17"/>
    </row>
    <row r="448" spans="1:3" x14ac:dyDescent="0.25">
      <c r="A448" s="4" t="s">
        <v>61</v>
      </c>
      <c r="B448" s="22" t="e">
        <f t="shared" si="5"/>
        <v>#VALUE!</v>
      </c>
      <c r="C448" s="17"/>
    </row>
    <row r="449" spans="1:3" x14ac:dyDescent="0.25">
      <c r="A449" s="4" t="s">
        <v>62</v>
      </c>
      <c r="B449" s="22" t="e">
        <f t="shared" si="5"/>
        <v>#VALUE!</v>
      </c>
      <c r="C449" s="17"/>
    </row>
    <row r="450" spans="1:3" x14ac:dyDescent="0.25">
      <c r="A450" s="4" t="s">
        <v>63</v>
      </c>
      <c r="B450" s="22" t="e">
        <f t="shared" si="5"/>
        <v>#VALUE!</v>
      </c>
      <c r="C450" s="17"/>
    </row>
    <row r="451" spans="1:3" x14ac:dyDescent="0.25">
      <c r="A451" s="4" t="s">
        <v>64</v>
      </c>
      <c r="B451" s="22" t="e">
        <f t="shared" si="5"/>
        <v>#VALUE!</v>
      </c>
      <c r="C451" s="17"/>
    </row>
    <row r="452" spans="1:3" x14ac:dyDescent="0.25">
      <c r="A452" s="4" t="s">
        <v>65</v>
      </c>
      <c r="B452" s="22" t="e">
        <f t="shared" si="5"/>
        <v>#VALUE!</v>
      </c>
      <c r="C452" s="17"/>
    </row>
    <row r="453" spans="1:3" x14ac:dyDescent="0.25">
      <c r="A453" s="4" t="s">
        <v>66</v>
      </c>
      <c r="B453" s="22" t="e">
        <f t="shared" si="5"/>
        <v>#VALUE!</v>
      </c>
      <c r="C453" s="17"/>
    </row>
    <row r="454" spans="1:3" x14ac:dyDescent="0.25">
      <c r="A454" s="4" t="s">
        <v>67</v>
      </c>
      <c r="B454" s="22" t="e">
        <f t="shared" si="5"/>
        <v>#VALUE!</v>
      </c>
      <c r="C454" s="17"/>
    </row>
    <row r="455" spans="1:3" x14ac:dyDescent="0.25">
      <c r="A455" s="4" t="s">
        <v>68</v>
      </c>
      <c r="B455" s="22" t="e">
        <f t="shared" si="5"/>
        <v>#VALUE!</v>
      </c>
      <c r="C455" s="17"/>
    </row>
    <row r="456" spans="1:3" x14ac:dyDescent="0.25">
      <c r="A456" s="4" t="s">
        <v>69</v>
      </c>
      <c r="B456" s="22" t="e">
        <f t="shared" si="5"/>
        <v>#VALUE!</v>
      </c>
      <c r="C456" s="17"/>
    </row>
    <row r="457" spans="1:3" x14ac:dyDescent="0.25">
      <c r="A457" s="4" t="s">
        <v>70</v>
      </c>
      <c r="B457" s="22" t="e">
        <f t="shared" si="5"/>
        <v>#VALUE!</v>
      </c>
      <c r="C457" s="17"/>
    </row>
    <row r="458" spans="1:3" ht="30" x14ac:dyDescent="0.25">
      <c r="A458" s="4" t="s">
        <v>71</v>
      </c>
      <c r="B458" s="22" t="e">
        <f t="shared" si="5"/>
        <v>#VALUE!</v>
      </c>
      <c r="C458" s="17"/>
    </row>
    <row r="459" spans="1:3" x14ac:dyDescent="0.25">
      <c r="A459" s="4" t="s">
        <v>72</v>
      </c>
      <c r="B459" s="22" t="e">
        <f t="shared" si="5"/>
        <v>#VALUE!</v>
      </c>
      <c r="C459" s="17"/>
    </row>
    <row r="460" spans="1:3" x14ac:dyDescent="0.25">
      <c r="A460" s="4" t="s">
        <v>73</v>
      </c>
      <c r="B460" s="22" t="e">
        <f t="shared" si="5"/>
        <v>#VALUE!</v>
      </c>
      <c r="C460" s="17"/>
    </row>
    <row r="461" spans="1:3" x14ac:dyDescent="0.25">
      <c r="A461" s="4" t="s">
        <v>74</v>
      </c>
      <c r="B461" s="22" t="e">
        <f t="shared" si="5"/>
        <v>#VALUE!</v>
      </c>
      <c r="C461" s="17"/>
    </row>
    <row r="462" spans="1:3" x14ac:dyDescent="0.25">
      <c r="A462" s="4" t="s">
        <v>75</v>
      </c>
      <c r="B462" s="22" t="e">
        <f t="shared" si="5"/>
        <v>#VALUE!</v>
      </c>
      <c r="C462" s="17"/>
    </row>
    <row r="463" spans="1:3" x14ac:dyDescent="0.25">
      <c r="A463" s="4" t="s">
        <v>76</v>
      </c>
      <c r="B463" s="22" t="e">
        <f t="shared" si="5"/>
        <v>#VALUE!</v>
      </c>
      <c r="C463" s="17"/>
    </row>
    <row r="464" spans="1:3" ht="30" x14ac:dyDescent="0.25">
      <c r="A464" s="4" t="s">
        <v>77</v>
      </c>
      <c r="B464" s="22" t="e">
        <f t="shared" si="5"/>
        <v>#VALUE!</v>
      </c>
      <c r="C464" s="17"/>
    </row>
    <row r="465" spans="1:3" ht="30" x14ac:dyDescent="0.25">
      <c r="A465" s="4" t="s">
        <v>78</v>
      </c>
      <c r="B465" s="22" t="e">
        <f t="shared" si="5"/>
        <v>#VALUE!</v>
      </c>
      <c r="C465" s="17"/>
    </row>
    <row r="467" spans="1:3" x14ac:dyDescent="0.25">
      <c r="A467" s="2" t="s">
        <v>11</v>
      </c>
    </row>
    <row r="468" spans="1:3" x14ac:dyDescent="0.25">
      <c r="A468" s="19" t="s">
        <v>301</v>
      </c>
    </row>
    <row r="469" spans="1:3" x14ac:dyDescent="0.25">
      <c r="A469" s="19" t="s">
        <v>305</v>
      </c>
    </row>
    <row r="471" spans="1:3" ht="21" customHeight="1" x14ac:dyDescent="0.3">
      <c r="A471" s="1" t="s">
        <v>287</v>
      </c>
    </row>
    <row r="472" spans="1:3" x14ac:dyDescent="0.25">
      <c r="A472" s="2" t="s">
        <v>200</v>
      </c>
    </row>
    <row r="473" spans="1:3" x14ac:dyDescent="0.25">
      <c r="A473" s="19" t="s">
        <v>288</v>
      </c>
    </row>
    <row r="474" spans="1:3" x14ac:dyDescent="0.25">
      <c r="A474" s="19" t="s">
        <v>237</v>
      </c>
    </row>
    <row r="475" spans="1:3" x14ac:dyDescent="0.25">
      <c r="A475" s="19" t="s">
        <v>289</v>
      </c>
    </row>
    <row r="476" spans="1:3" x14ac:dyDescent="0.25">
      <c r="A476" s="2" t="s">
        <v>290</v>
      </c>
    </row>
    <row r="478" spans="1:3" x14ac:dyDescent="0.25">
      <c r="B478" s="15" t="s">
        <v>31</v>
      </c>
    </row>
    <row r="479" spans="1:3" x14ac:dyDescent="0.25">
      <c r="A479" s="4" t="s">
        <v>197</v>
      </c>
      <c r="B479" s="30" t="e">
        <f>SUMPRODUCT($G$153:$G$237,$B$153:$B$237)/SUMPRODUCT($H$153:$H$237,$B$153:$B$237)</f>
        <v>#VALUE!</v>
      </c>
      <c r="C479" s="17"/>
    </row>
    <row r="481" spans="1:3" x14ac:dyDescent="0.25">
      <c r="A481" s="2" t="s">
        <v>11</v>
      </c>
    </row>
    <row r="482" spans="1:3" x14ac:dyDescent="0.25">
      <c r="A482" s="19" t="s">
        <v>296</v>
      </c>
    </row>
    <row r="484" spans="1:3" ht="21" customHeight="1" x14ac:dyDescent="0.3">
      <c r="A484" s="1" t="s">
        <v>292</v>
      </c>
    </row>
    <row r="485" spans="1:3" x14ac:dyDescent="0.25">
      <c r="A485" s="2" t="s">
        <v>200</v>
      </c>
    </row>
    <row r="486" spans="1:3" x14ac:dyDescent="0.25">
      <c r="A486" s="19" t="s">
        <v>271</v>
      </c>
    </row>
    <row r="487" spans="1:3" x14ac:dyDescent="0.25">
      <c r="A487" s="19" t="s">
        <v>293</v>
      </c>
    </row>
    <row r="488" spans="1:3" x14ac:dyDescent="0.25">
      <c r="A488" s="2" t="s">
        <v>294</v>
      </c>
    </row>
    <row r="490" spans="1:3" ht="30" x14ac:dyDescent="0.25">
      <c r="B490" s="15" t="s">
        <v>295</v>
      </c>
    </row>
    <row r="491" spans="1:3" ht="30" x14ac:dyDescent="0.25">
      <c r="A491" s="4" t="s">
        <v>43</v>
      </c>
      <c r="B491" s="30">
        <f t="shared" ref="B491:B523" si="6">IF(B98="60%MEAV",0.4+0.6*$B$479,IF(B98="MEAV",$B$479,IF(B98="EHV only",0,IF(B98="LV only",1,0))))</f>
        <v>0</v>
      </c>
      <c r="C491" s="17"/>
    </row>
    <row r="492" spans="1:3" ht="30" x14ac:dyDescent="0.25">
      <c r="A492" s="4" t="s">
        <v>47</v>
      </c>
      <c r="B492" s="30" t="e">
        <f t="shared" si="6"/>
        <v>#VALUE!</v>
      </c>
      <c r="C492" s="17"/>
    </row>
    <row r="493" spans="1:3" x14ac:dyDescent="0.25">
      <c r="A493" s="4" t="s">
        <v>48</v>
      </c>
      <c r="B493" s="30" t="e">
        <f t="shared" si="6"/>
        <v>#VALUE!</v>
      </c>
      <c r="C493" s="17"/>
    </row>
    <row r="494" spans="1:3" x14ac:dyDescent="0.25">
      <c r="A494" s="4" t="s">
        <v>49</v>
      </c>
      <c r="B494" s="30" t="e">
        <f t="shared" si="6"/>
        <v>#VALUE!</v>
      </c>
      <c r="C494" s="17"/>
    </row>
    <row r="495" spans="1:3" x14ac:dyDescent="0.25">
      <c r="A495" s="4" t="s">
        <v>50</v>
      </c>
      <c r="B495" s="30" t="e">
        <f t="shared" si="6"/>
        <v>#VALUE!</v>
      </c>
      <c r="C495" s="17"/>
    </row>
    <row r="496" spans="1:3" x14ac:dyDescent="0.25">
      <c r="A496" s="4" t="s">
        <v>51</v>
      </c>
      <c r="B496" s="30" t="e">
        <f t="shared" si="6"/>
        <v>#VALUE!</v>
      </c>
      <c r="C496" s="17"/>
    </row>
    <row r="497" spans="1:3" x14ac:dyDescent="0.25">
      <c r="A497" s="4" t="s">
        <v>52</v>
      </c>
      <c r="B497" s="30" t="e">
        <f t="shared" si="6"/>
        <v>#VALUE!</v>
      </c>
      <c r="C497" s="17"/>
    </row>
    <row r="498" spans="1:3" x14ac:dyDescent="0.25">
      <c r="A498" s="4" t="s">
        <v>53</v>
      </c>
      <c r="B498" s="30" t="e">
        <f t="shared" si="6"/>
        <v>#VALUE!</v>
      </c>
      <c r="C498" s="17"/>
    </row>
    <row r="499" spans="1:3" x14ac:dyDescent="0.25">
      <c r="A499" s="4" t="s">
        <v>54</v>
      </c>
      <c r="B499" s="30" t="e">
        <f t="shared" si="6"/>
        <v>#VALUE!</v>
      </c>
      <c r="C499" s="17"/>
    </row>
    <row r="500" spans="1:3" x14ac:dyDescent="0.25">
      <c r="A500" s="4" t="s">
        <v>55</v>
      </c>
      <c r="B500" s="30" t="e">
        <f t="shared" si="6"/>
        <v>#VALUE!</v>
      </c>
      <c r="C500" s="17"/>
    </row>
    <row r="501" spans="1:3" x14ac:dyDescent="0.25">
      <c r="A501" s="4" t="s">
        <v>56</v>
      </c>
      <c r="B501" s="30" t="e">
        <f t="shared" si="6"/>
        <v>#VALUE!</v>
      </c>
      <c r="C501" s="17"/>
    </row>
    <row r="502" spans="1:3" x14ac:dyDescent="0.25">
      <c r="A502" s="4" t="s">
        <v>57</v>
      </c>
      <c r="B502" s="30" t="e">
        <f t="shared" si="6"/>
        <v>#VALUE!</v>
      </c>
      <c r="C502" s="17"/>
    </row>
    <row r="503" spans="1:3" x14ac:dyDescent="0.25">
      <c r="A503" s="4" t="s">
        <v>58</v>
      </c>
      <c r="B503" s="30" t="e">
        <f t="shared" si="6"/>
        <v>#VALUE!</v>
      </c>
      <c r="C503" s="17"/>
    </row>
    <row r="504" spans="1:3" x14ac:dyDescent="0.25">
      <c r="A504" s="4" t="s">
        <v>59</v>
      </c>
      <c r="B504" s="30" t="e">
        <f t="shared" si="6"/>
        <v>#VALUE!</v>
      </c>
      <c r="C504" s="17"/>
    </row>
    <row r="505" spans="1:3" x14ac:dyDescent="0.25">
      <c r="A505" s="4" t="s">
        <v>60</v>
      </c>
      <c r="B505" s="30" t="e">
        <f t="shared" si="6"/>
        <v>#VALUE!</v>
      </c>
      <c r="C505" s="17"/>
    </row>
    <row r="506" spans="1:3" x14ac:dyDescent="0.25">
      <c r="A506" s="4" t="s">
        <v>61</v>
      </c>
      <c r="B506" s="30">
        <f t="shared" si="6"/>
        <v>0</v>
      </c>
      <c r="C506" s="17"/>
    </row>
    <row r="507" spans="1:3" x14ac:dyDescent="0.25">
      <c r="A507" s="4" t="s">
        <v>62</v>
      </c>
      <c r="B507" s="30">
        <f t="shared" si="6"/>
        <v>0</v>
      </c>
      <c r="C507" s="17"/>
    </row>
    <row r="508" spans="1:3" x14ac:dyDescent="0.25">
      <c r="A508" s="4" t="s">
        <v>63</v>
      </c>
      <c r="B508" s="30" t="e">
        <f t="shared" si="6"/>
        <v>#VALUE!</v>
      </c>
      <c r="C508" s="17"/>
    </row>
    <row r="509" spans="1:3" x14ac:dyDescent="0.25">
      <c r="A509" s="4" t="s">
        <v>64</v>
      </c>
      <c r="B509" s="30" t="e">
        <f t="shared" si="6"/>
        <v>#VALUE!</v>
      </c>
      <c r="C509" s="17"/>
    </row>
    <row r="510" spans="1:3" x14ac:dyDescent="0.25">
      <c r="A510" s="4" t="s">
        <v>65</v>
      </c>
      <c r="B510" s="30" t="e">
        <f t="shared" si="6"/>
        <v>#VALUE!</v>
      </c>
      <c r="C510" s="17"/>
    </row>
    <row r="511" spans="1:3" x14ac:dyDescent="0.25">
      <c r="A511" s="4" t="s">
        <v>66</v>
      </c>
      <c r="B511" s="30" t="e">
        <f t="shared" si="6"/>
        <v>#VALUE!</v>
      </c>
      <c r="C511" s="17"/>
    </row>
    <row r="512" spans="1:3" x14ac:dyDescent="0.25">
      <c r="A512" s="4" t="s">
        <v>67</v>
      </c>
      <c r="B512" s="30">
        <f t="shared" si="6"/>
        <v>0</v>
      </c>
      <c r="C512" s="17"/>
    </row>
    <row r="513" spans="1:3" x14ac:dyDescent="0.25">
      <c r="A513" s="4" t="s">
        <v>68</v>
      </c>
      <c r="B513" s="30">
        <f t="shared" si="6"/>
        <v>0</v>
      </c>
      <c r="C513" s="17"/>
    </row>
    <row r="514" spans="1:3" x14ac:dyDescent="0.25">
      <c r="A514" s="4" t="s">
        <v>69</v>
      </c>
      <c r="B514" s="30">
        <f t="shared" si="6"/>
        <v>0</v>
      </c>
      <c r="C514" s="17"/>
    </row>
    <row r="515" spans="1:3" x14ac:dyDescent="0.25">
      <c r="A515" s="4" t="s">
        <v>70</v>
      </c>
      <c r="B515" s="30">
        <f t="shared" si="6"/>
        <v>0</v>
      </c>
      <c r="C515" s="17"/>
    </row>
    <row r="516" spans="1:3" ht="30" x14ac:dyDescent="0.25">
      <c r="A516" s="4" t="s">
        <v>71</v>
      </c>
      <c r="B516" s="30">
        <f t="shared" si="6"/>
        <v>0</v>
      </c>
      <c r="C516" s="17"/>
    </row>
    <row r="517" spans="1:3" x14ac:dyDescent="0.25">
      <c r="A517" s="4" t="s">
        <v>72</v>
      </c>
      <c r="B517" s="30">
        <f t="shared" si="6"/>
        <v>0</v>
      </c>
      <c r="C517" s="17"/>
    </row>
    <row r="518" spans="1:3" x14ac:dyDescent="0.25">
      <c r="A518" s="4" t="s">
        <v>73</v>
      </c>
      <c r="B518" s="30">
        <f t="shared" si="6"/>
        <v>0</v>
      </c>
      <c r="C518" s="17"/>
    </row>
    <row r="519" spans="1:3" x14ac:dyDescent="0.25">
      <c r="A519" s="4" t="s">
        <v>74</v>
      </c>
      <c r="B519" s="30">
        <f t="shared" si="6"/>
        <v>0</v>
      </c>
      <c r="C519" s="17"/>
    </row>
    <row r="520" spans="1:3" x14ac:dyDescent="0.25">
      <c r="A520" s="4" t="s">
        <v>75</v>
      </c>
      <c r="B520" s="30">
        <f t="shared" si="6"/>
        <v>0</v>
      </c>
      <c r="C520" s="17"/>
    </row>
    <row r="521" spans="1:3" x14ac:dyDescent="0.25">
      <c r="A521" s="4" t="s">
        <v>76</v>
      </c>
      <c r="B521" s="30">
        <f t="shared" si="6"/>
        <v>0</v>
      </c>
      <c r="C521" s="17"/>
    </row>
    <row r="522" spans="1:3" ht="30" x14ac:dyDescent="0.25">
      <c r="A522" s="4" t="s">
        <v>77</v>
      </c>
      <c r="B522" s="30">
        <f t="shared" si="6"/>
        <v>0</v>
      </c>
      <c r="C522" s="17"/>
    </row>
    <row r="523" spans="1:3" ht="30" x14ac:dyDescent="0.25">
      <c r="A523" s="4" t="s">
        <v>78</v>
      </c>
      <c r="B523" s="30">
        <f t="shared" si="6"/>
        <v>0</v>
      </c>
      <c r="C523" s="17"/>
    </row>
    <row r="525" spans="1:3" x14ac:dyDescent="0.25">
      <c r="A525" s="2" t="s">
        <v>11</v>
      </c>
    </row>
    <row r="526" spans="1:3" x14ac:dyDescent="0.25">
      <c r="A526" s="19" t="s">
        <v>301</v>
      </c>
    </row>
    <row r="527" spans="1:3" x14ac:dyDescent="0.25">
      <c r="A527" s="19" t="s">
        <v>305</v>
      </c>
    </row>
    <row r="529" spans="1:3" ht="21" customHeight="1" x14ac:dyDescent="0.3">
      <c r="A529" s="1" t="s">
        <v>297</v>
      </c>
    </row>
    <row r="530" spans="1:3" x14ac:dyDescent="0.25">
      <c r="A530" s="2" t="s">
        <v>200</v>
      </c>
    </row>
    <row r="531" spans="1:3" x14ac:dyDescent="0.25">
      <c r="A531" s="19" t="s">
        <v>298</v>
      </c>
    </row>
    <row r="532" spans="1:3" x14ac:dyDescent="0.25">
      <c r="A532" s="19" t="s">
        <v>299</v>
      </c>
    </row>
    <row r="533" spans="1:3" x14ac:dyDescent="0.25">
      <c r="A533" s="2" t="s">
        <v>300</v>
      </c>
    </row>
    <row r="535" spans="1:3" x14ac:dyDescent="0.25">
      <c r="B535" s="15" t="s">
        <v>197</v>
      </c>
    </row>
    <row r="536" spans="1:3" ht="30" x14ac:dyDescent="0.25">
      <c r="A536" s="4" t="s">
        <v>43</v>
      </c>
      <c r="B536" s="24" t="e">
        <f t="shared" ref="B536:B568" si="7">$B433*$B491</f>
        <v>#VALUE!</v>
      </c>
      <c r="C536" s="17"/>
    </row>
    <row r="537" spans="1:3" ht="30" x14ac:dyDescent="0.25">
      <c r="A537" s="4" t="s">
        <v>47</v>
      </c>
      <c r="B537" s="24" t="e">
        <f t="shared" si="7"/>
        <v>#VALUE!</v>
      </c>
      <c r="C537" s="17"/>
    </row>
    <row r="538" spans="1:3" x14ac:dyDescent="0.25">
      <c r="A538" s="4" t="s">
        <v>48</v>
      </c>
      <c r="B538" s="24" t="e">
        <f t="shared" si="7"/>
        <v>#VALUE!</v>
      </c>
      <c r="C538" s="17"/>
    </row>
    <row r="539" spans="1:3" x14ac:dyDescent="0.25">
      <c r="A539" s="4" t="s">
        <v>49</v>
      </c>
      <c r="B539" s="24" t="e">
        <f t="shared" si="7"/>
        <v>#VALUE!</v>
      </c>
      <c r="C539" s="17"/>
    </row>
    <row r="540" spans="1:3" x14ac:dyDescent="0.25">
      <c r="A540" s="4" t="s">
        <v>50</v>
      </c>
      <c r="B540" s="24" t="e">
        <f t="shared" si="7"/>
        <v>#VALUE!</v>
      </c>
      <c r="C540" s="17"/>
    </row>
    <row r="541" spans="1:3" x14ac:dyDescent="0.25">
      <c r="A541" s="4" t="s">
        <v>51</v>
      </c>
      <c r="B541" s="24" t="e">
        <f t="shared" si="7"/>
        <v>#VALUE!</v>
      </c>
      <c r="C541" s="17"/>
    </row>
    <row r="542" spans="1:3" x14ac:dyDescent="0.25">
      <c r="A542" s="4" t="s">
        <v>52</v>
      </c>
      <c r="B542" s="24" t="e">
        <f t="shared" si="7"/>
        <v>#VALUE!</v>
      </c>
      <c r="C542" s="17"/>
    </row>
    <row r="543" spans="1:3" x14ac:dyDescent="0.25">
      <c r="A543" s="4" t="s">
        <v>53</v>
      </c>
      <c r="B543" s="24" t="e">
        <f t="shared" si="7"/>
        <v>#VALUE!</v>
      </c>
      <c r="C543" s="17"/>
    </row>
    <row r="544" spans="1:3" x14ac:dyDescent="0.25">
      <c r="A544" s="4" t="s">
        <v>54</v>
      </c>
      <c r="B544" s="24" t="e">
        <f t="shared" si="7"/>
        <v>#VALUE!</v>
      </c>
      <c r="C544" s="17"/>
    </row>
    <row r="545" spans="1:3" x14ac:dyDescent="0.25">
      <c r="A545" s="4" t="s">
        <v>55</v>
      </c>
      <c r="B545" s="24" t="e">
        <f t="shared" si="7"/>
        <v>#VALUE!</v>
      </c>
      <c r="C545" s="17"/>
    </row>
    <row r="546" spans="1:3" x14ac:dyDescent="0.25">
      <c r="A546" s="4" t="s">
        <v>56</v>
      </c>
      <c r="B546" s="24" t="e">
        <f t="shared" si="7"/>
        <v>#VALUE!</v>
      </c>
      <c r="C546" s="17"/>
    </row>
    <row r="547" spans="1:3" x14ac:dyDescent="0.25">
      <c r="A547" s="4" t="s">
        <v>57</v>
      </c>
      <c r="B547" s="24" t="e">
        <f t="shared" si="7"/>
        <v>#VALUE!</v>
      </c>
      <c r="C547" s="17"/>
    </row>
    <row r="548" spans="1:3" x14ac:dyDescent="0.25">
      <c r="A548" s="4" t="s">
        <v>58</v>
      </c>
      <c r="B548" s="24" t="e">
        <f t="shared" si="7"/>
        <v>#VALUE!</v>
      </c>
      <c r="C548" s="17"/>
    </row>
    <row r="549" spans="1:3" x14ac:dyDescent="0.25">
      <c r="A549" s="4" t="s">
        <v>59</v>
      </c>
      <c r="B549" s="24" t="e">
        <f t="shared" si="7"/>
        <v>#VALUE!</v>
      </c>
      <c r="C549" s="17"/>
    </row>
    <row r="550" spans="1:3" x14ac:dyDescent="0.25">
      <c r="A550" s="4" t="s">
        <v>60</v>
      </c>
      <c r="B550" s="24" t="e">
        <f t="shared" si="7"/>
        <v>#VALUE!</v>
      </c>
      <c r="C550" s="17"/>
    </row>
    <row r="551" spans="1:3" x14ac:dyDescent="0.25">
      <c r="A551" s="4" t="s">
        <v>61</v>
      </c>
      <c r="B551" s="24" t="e">
        <f t="shared" si="7"/>
        <v>#VALUE!</v>
      </c>
      <c r="C551" s="17"/>
    </row>
    <row r="552" spans="1:3" x14ac:dyDescent="0.25">
      <c r="A552" s="4" t="s">
        <v>62</v>
      </c>
      <c r="B552" s="24" t="e">
        <f t="shared" si="7"/>
        <v>#VALUE!</v>
      </c>
      <c r="C552" s="17"/>
    </row>
    <row r="553" spans="1:3" x14ac:dyDescent="0.25">
      <c r="A553" s="4" t="s">
        <v>63</v>
      </c>
      <c r="B553" s="24" t="e">
        <f t="shared" si="7"/>
        <v>#VALUE!</v>
      </c>
      <c r="C553" s="17"/>
    </row>
    <row r="554" spans="1:3" x14ac:dyDescent="0.25">
      <c r="A554" s="4" t="s">
        <v>64</v>
      </c>
      <c r="B554" s="24" t="e">
        <f t="shared" si="7"/>
        <v>#VALUE!</v>
      </c>
      <c r="C554" s="17"/>
    </row>
    <row r="555" spans="1:3" x14ac:dyDescent="0.25">
      <c r="A555" s="4" t="s">
        <v>65</v>
      </c>
      <c r="B555" s="24" t="e">
        <f t="shared" si="7"/>
        <v>#VALUE!</v>
      </c>
      <c r="C555" s="17"/>
    </row>
    <row r="556" spans="1:3" x14ac:dyDescent="0.25">
      <c r="A556" s="4" t="s">
        <v>66</v>
      </c>
      <c r="B556" s="24" t="e">
        <f t="shared" si="7"/>
        <v>#VALUE!</v>
      </c>
      <c r="C556" s="17"/>
    </row>
    <row r="557" spans="1:3" x14ac:dyDescent="0.25">
      <c r="A557" s="4" t="s">
        <v>67</v>
      </c>
      <c r="B557" s="24" t="e">
        <f t="shared" si="7"/>
        <v>#VALUE!</v>
      </c>
      <c r="C557" s="17"/>
    </row>
    <row r="558" spans="1:3" x14ac:dyDescent="0.25">
      <c r="A558" s="4" t="s">
        <v>68</v>
      </c>
      <c r="B558" s="24" t="e">
        <f t="shared" si="7"/>
        <v>#VALUE!</v>
      </c>
      <c r="C558" s="17"/>
    </row>
    <row r="559" spans="1:3" x14ac:dyDescent="0.25">
      <c r="A559" s="4" t="s">
        <v>69</v>
      </c>
      <c r="B559" s="24" t="e">
        <f t="shared" si="7"/>
        <v>#VALUE!</v>
      </c>
      <c r="C559" s="17"/>
    </row>
    <row r="560" spans="1:3" x14ac:dyDescent="0.25">
      <c r="A560" s="4" t="s">
        <v>70</v>
      </c>
      <c r="B560" s="24" t="e">
        <f t="shared" si="7"/>
        <v>#VALUE!</v>
      </c>
      <c r="C560" s="17"/>
    </row>
    <row r="561" spans="1:3" ht="30" x14ac:dyDescent="0.25">
      <c r="A561" s="4" t="s">
        <v>71</v>
      </c>
      <c r="B561" s="24" t="e">
        <f t="shared" si="7"/>
        <v>#VALUE!</v>
      </c>
      <c r="C561" s="17"/>
    </row>
    <row r="562" spans="1:3" x14ac:dyDescent="0.25">
      <c r="A562" s="4" t="s">
        <v>72</v>
      </c>
      <c r="B562" s="24" t="e">
        <f t="shared" si="7"/>
        <v>#VALUE!</v>
      </c>
      <c r="C562" s="17"/>
    </row>
    <row r="563" spans="1:3" x14ac:dyDescent="0.25">
      <c r="A563" s="4" t="s">
        <v>73</v>
      </c>
      <c r="B563" s="24" t="e">
        <f t="shared" si="7"/>
        <v>#VALUE!</v>
      </c>
      <c r="C563" s="17"/>
    </row>
    <row r="564" spans="1:3" x14ac:dyDescent="0.25">
      <c r="A564" s="4" t="s">
        <v>74</v>
      </c>
      <c r="B564" s="24" t="e">
        <f t="shared" si="7"/>
        <v>#VALUE!</v>
      </c>
      <c r="C564" s="17"/>
    </row>
    <row r="565" spans="1:3" x14ac:dyDescent="0.25">
      <c r="A565" s="4" t="s">
        <v>75</v>
      </c>
      <c r="B565" s="24" t="e">
        <f t="shared" si="7"/>
        <v>#VALUE!</v>
      </c>
      <c r="C565" s="17"/>
    </row>
    <row r="566" spans="1:3" x14ac:dyDescent="0.25">
      <c r="A566" s="4" t="s">
        <v>76</v>
      </c>
      <c r="B566" s="24" t="e">
        <f t="shared" si="7"/>
        <v>#VALUE!</v>
      </c>
      <c r="C566" s="17"/>
    </row>
    <row r="567" spans="1:3" ht="30" x14ac:dyDescent="0.25">
      <c r="A567" s="4" t="s">
        <v>77</v>
      </c>
      <c r="B567" s="24" t="e">
        <f t="shared" si="7"/>
        <v>#VALUE!</v>
      </c>
      <c r="C567" s="17"/>
    </row>
    <row r="568" spans="1:3" ht="30" x14ac:dyDescent="0.25">
      <c r="A568" s="4" t="s">
        <v>78</v>
      </c>
      <c r="B568" s="24" t="e">
        <f t="shared" si="7"/>
        <v>#VALUE!</v>
      </c>
      <c r="C568" s="17"/>
    </row>
    <row r="570" spans="1:3" x14ac:dyDescent="0.25">
      <c r="A570" s="2" t="s">
        <v>11</v>
      </c>
    </row>
    <row r="571" spans="1:3" x14ac:dyDescent="0.25">
      <c r="A571" s="19" t="s">
        <v>311</v>
      </c>
    </row>
    <row r="573" spans="1:3" ht="21" customHeight="1" x14ac:dyDescent="0.3">
      <c r="A573" s="1" t="s">
        <v>302</v>
      </c>
    </row>
    <row r="574" spans="1:3" x14ac:dyDescent="0.25">
      <c r="A574" s="2" t="s">
        <v>200</v>
      </c>
    </row>
    <row r="575" spans="1:3" x14ac:dyDescent="0.25">
      <c r="A575" s="19" t="s">
        <v>298</v>
      </c>
    </row>
    <row r="576" spans="1:3" x14ac:dyDescent="0.25">
      <c r="A576" s="19" t="s">
        <v>299</v>
      </c>
    </row>
    <row r="577" spans="1:3" x14ac:dyDescent="0.25">
      <c r="A577" s="2" t="s">
        <v>303</v>
      </c>
    </row>
    <row r="579" spans="1:3" x14ac:dyDescent="0.25">
      <c r="B579" s="15" t="s">
        <v>304</v>
      </c>
    </row>
    <row r="580" spans="1:3" ht="30" x14ac:dyDescent="0.25">
      <c r="A580" s="4" t="s">
        <v>43</v>
      </c>
      <c r="B580" s="24" t="e">
        <f t="shared" ref="B580:B612" si="8">$B433*(1-$B491)</f>
        <v>#VALUE!</v>
      </c>
      <c r="C580" s="17"/>
    </row>
    <row r="581" spans="1:3" ht="30" x14ac:dyDescent="0.25">
      <c r="A581" s="4" t="s">
        <v>47</v>
      </c>
      <c r="B581" s="24" t="e">
        <f t="shared" si="8"/>
        <v>#VALUE!</v>
      </c>
      <c r="C581" s="17"/>
    </row>
    <row r="582" spans="1:3" x14ac:dyDescent="0.25">
      <c r="A582" s="4" t="s">
        <v>48</v>
      </c>
      <c r="B582" s="24" t="e">
        <f t="shared" si="8"/>
        <v>#VALUE!</v>
      </c>
      <c r="C582" s="17"/>
    </row>
    <row r="583" spans="1:3" x14ac:dyDescent="0.25">
      <c r="A583" s="4" t="s">
        <v>49</v>
      </c>
      <c r="B583" s="24" t="e">
        <f t="shared" si="8"/>
        <v>#VALUE!</v>
      </c>
      <c r="C583" s="17"/>
    </row>
    <row r="584" spans="1:3" x14ac:dyDescent="0.25">
      <c r="A584" s="4" t="s">
        <v>50</v>
      </c>
      <c r="B584" s="24" t="e">
        <f t="shared" si="8"/>
        <v>#VALUE!</v>
      </c>
      <c r="C584" s="17"/>
    </row>
    <row r="585" spans="1:3" x14ac:dyDescent="0.25">
      <c r="A585" s="4" t="s">
        <v>51</v>
      </c>
      <c r="B585" s="24" t="e">
        <f t="shared" si="8"/>
        <v>#VALUE!</v>
      </c>
      <c r="C585" s="17"/>
    </row>
    <row r="586" spans="1:3" x14ac:dyDescent="0.25">
      <c r="A586" s="4" t="s">
        <v>52</v>
      </c>
      <c r="B586" s="24" t="e">
        <f t="shared" si="8"/>
        <v>#VALUE!</v>
      </c>
      <c r="C586" s="17"/>
    </row>
    <row r="587" spans="1:3" x14ac:dyDescent="0.25">
      <c r="A587" s="4" t="s">
        <v>53</v>
      </c>
      <c r="B587" s="24" t="e">
        <f t="shared" si="8"/>
        <v>#VALUE!</v>
      </c>
      <c r="C587" s="17"/>
    </row>
    <row r="588" spans="1:3" x14ac:dyDescent="0.25">
      <c r="A588" s="4" t="s">
        <v>54</v>
      </c>
      <c r="B588" s="24" t="e">
        <f t="shared" si="8"/>
        <v>#VALUE!</v>
      </c>
      <c r="C588" s="17"/>
    </row>
    <row r="589" spans="1:3" x14ac:dyDescent="0.25">
      <c r="A589" s="4" t="s">
        <v>55</v>
      </c>
      <c r="B589" s="24" t="e">
        <f t="shared" si="8"/>
        <v>#VALUE!</v>
      </c>
      <c r="C589" s="17"/>
    </row>
    <row r="590" spans="1:3" x14ac:dyDescent="0.25">
      <c r="A590" s="4" t="s">
        <v>56</v>
      </c>
      <c r="B590" s="24" t="e">
        <f t="shared" si="8"/>
        <v>#VALUE!</v>
      </c>
      <c r="C590" s="17"/>
    </row>
    <row r="591" spans="1:3" x14ac:dyDescent="0.25">
      <c r="A591" s="4" t="s">
        <v>57</v>
      </c>
      <c r="B591" s="24" t="e">
        <f t="shared" si="8"/>
        <v>#VALUE!</v>
      </c>
      <c r="C591" s="17"/>
    </row>
    <row r="592" spans="1:3" x14ac:dyDescent="0.25">
      <c r="A592" s="4" t="s">
        <v>58</v>
      </c>
      <c r="B592" s="24" t="e">
        <f t="shared" si="8"/>
        <v>#VALUE!</v>
      </c>
      <c r="C592" s="17"/>
    </row>
    <row r="593" spans="1:3" x14ac:dyDescent="0.25">
      <c r="A593" s="4" t="s">
        <v>59</v>
      </c>
      <c r="B593" s="24" t="e">
        <f t="shared" si="8"/>
        <v>#VALUE!</v>
      </c>
      <c r="C593" s="17"/>
    </row>
    <row r="594" spans="1:3" x14ac:dyDescent="0.25">
      <c r="A594" s="4" t="s">
        <v>60</v>
      </c>
      <c r="B594" s="24" t="e">
        <f t="shared" si="8"/>
        <v>#VALUE!</v>
      </c>
      <c r="C594" s="17"/>
    </row>
    <row r="595" spans="1:3" x14ac:dyDescent="0.25">
      <c r="A595" s="4" t="s">
        <v>61</v>
      </c>
      <c r="B595" s="24" t="e">
        <f t="shared" si="8"/>
        <v>#VALUE!</v>
      </c>
      <c r="C595" s="17"/>
    </row>
    <row r="596" spans="1:3" x14ac:dyDescent="0.25">
      <c r="A596" s="4" t="s">
        <v>62</v>
      </c>
      <c r="B596" s="24" t="e">
        <f t="shared" si="8"/>
        <v>#VALUE!</v>
      </c>
      <c r="C596" s="17"/>
    </row>
    <row r="597" spans="1:3" x14ac:dyDescent="0.25">
      <c r="A597" s="4" t="s">
        <v>63</v>
      </c>
      <c r="B597" s="24" t="e">
        <f t="shared" si="8"/>
        <v>#VALUE!</v>
      </c>
      <c r="C597" s="17"/>
    </row>
    <row r="598" spans="1:3" x14ac:dyDescent="0.25">
      <c r="A598" s="4" t="s">
        <v>64</v>
      </c>
      <c r="B598" s="24" t="e">
        <f t="shared" si="8"/>
        <v>#VALUE!</v>
      </c>
      <c r="C598" s="17"/>
    </row>
    <row r="599" spans="1:3" x14ac:dyDescent="0.25">
      <c r="A599" s="4" t="s">
        <v>65</v>
      </c>
      <c r="B599" s="24" t="e">
        <f t="shared" si="8"/>
        <v>#VALUE!</v>
      </c>
      <c r="C599" s="17"/>
    </row>
    <row r="600" spans="1:3" x14ac:dyDescent="0.25">
      <c r="A600" s="4" t="s">
        <v>66</v>
      </c>
      <c r="B600" s="24" t="e">
        <f t="shared" si="8"/>
        <v>#VALUE!</v>
      </c>
      <c r="C600" s="17"/>
    </row>
    <row r="601" spans="1:3" x14ac:dyDescent="0.25">
      <c r="A601" s="4" t="s">
        <v>67</v>
      </c>
      <c r="B601" s="24" t="e">
        <f t="shared" si="8"/>
        <v>#VALUE!</v>
      </c>
      <c r="C601" s="17"/>
    </row>
    <row r="602" spans="1:3" x14ac:dyDescent="0.25">
      <c r="A602" s="4" t="s">
        <v>68</v>
      </c>
      <c r="B602" s="24" t="e">
        <f t="shared" si="8"/>
        <v>#VALUE!</v>
      </c>
      <c r="C602" s="17"/>
    </row>
    <row r="603" spans="1:3" x14ac:dyDescent="0.25">
      <c r="A603" s="4" t="s">
        <v>69</v>
      </c>
      <c r="B603" s="24" t="e">
        <f t="shared" si="8"/>
        <v>#VALUE!</v>
      </c>
      <c r="C603" s="17"/>
    </row>
    <row r="604" spans="1:3" x14ac:dyDescent="0.25">
      <c r="A604" s="4" t="s">
        <v>70</v>
      </c>
      <c r="B604" s="24" t="e">
        <f t="shared" si="8"/>
        <v>#VALUE!</v>
      </c>
      <c r="C604" s="17"/>
    </row>
    <row r="605" spans="1:3" ht="30" x14ac:dyDescent="0.25">
      <c r="A605" s="4" t="s">
        <v>71</v>
      </c>
      <c r="B605" s="24" t="e">
        <f t="shared" si="8"/>
        <v>#VALUE!</v>
      </c>
      <c r="C605" s="17"/>
    </row>
    <row r="606" spans="1:3" x14ac:dyDescent="0.25">
      <c r="A606" s="4" t="s">
        <v>72</v>
      </c>
      <c r="B606" s="24" t="e">
        <f t="shared" si="8"/>
        <v>#VALUE!</v>
      </c>
      <c r="C606" s="17"/>
    </row>
    <row r="607" spans="1:3" x14ac:dyDescent="0.25">
      <c r="A607" s="4" t="s">
        <v>73</v>
      </c>
      <c r="B607" s="24" t="e">
        <f t="shared" si="8"/>
        <v>#VALUE!</v>
      </c>
      <c r="C607" s="17"/>
    </row>
    <row r="608" spans="1:3" x14ac:dyDescent="0.25">
      <c r="A608" s="4" t="s">
        <v>74</v>
      </c>
      <c r="B608" s="24" t="e">
        <f t="shared" si="8"/>
        <v>#VALUE!</v>
      </c>
      <c r="C608" s="17"/>
    </row>
    <row r="609" spans="1:6" x14ac:dyDescent="0.25">
      <c r="A609" s="4" t="s">
        <v>75</v>
      </c>
      <c r="B609" s="24" t="e">
        <f t="shared" si="8"/>
        <v>#VALUE!</v>
      </c>
      <c r="C609" s="17"/>
    </row>
    <row r="610" spans="1:6" x14ac:dyDescent="0.25">
      <c r="A610" s="4" t="s">
        <v>76</v>
      </c>
      <c r="B610" s="24" t="e">
        <f t="shared" si="8"/>
        <v>#VALUE!</v>
      </c>
      <c r="C610" s="17"/>
    </row>
    <row r="611" spans="1:6" ht="30" x14ac:dyDescent="0.25">
      <c r="A611" s="4" t="s">
        <v>77</v>
      </c>
      <c r="B611" s="24" t="e">
        <f t="shared" si="8"/>
        <v>#VALUE!</v>
      </c>
      <c r="C611" s="17"/>
    </row>
    <row r="612" spans="1:6" ht="30" x14ac:dyDescent="0.25">
      <c r="A612" s="4" t="s">
        <v>78</v>
      </c>
      <c r="B612" s="24" t="e">
        <f t="shared" si="8"/>
        <v>#VALUE!</v>
      </c>
      <c r="C612" s="17"/>
    </row>
    <row r="614" spans="1:6" x14ac:dyDescent="0.25">
      <c r="A614" s="2" t="s">
        <v>11</v>
      </c>
    </row>
    <row r="615" spans="1:6" x14ac:dyDescent="0.25">
      <c r="A615" s="19" t="s">
        <v>311</v>
      </c>
    </row>
    <row r="617" spans="1:6" ht="21" customHeight="1" x14ac:dyDescent="0.3">
      <c r="A617" s="1" t="s">
        <v>306</v>
      </c>
    </row>
    <row r="618" spans="1:6" x14ac:dyDescent="0.25">
      <c r="A618" s="2" t="s">
        <v>200</v>
      </c>
    </row>
    <row r="619" spans="1:6" x14ac:dyDescent="0.25">
      <c r="A619" s="19" t="s">
        <v>307</v>
      </c>
    </row>
    <row r="620" spans="1:6" x14ac:dyDescent="0.25">
      <c r="A620" s="19" t="s">
        <v>308</v>
      </c>
    </row>
    <row r="621" spans="1:6" x14ac:dyDescent="0.25">
      <c r="A621" s="19" t="s">
        <v>309</v>
      </c>
    </row>
    <row r="622" spans="1:6" x14ac:dyDescent="0.25">
      <c r="A622" s="2" t="s">
        <v>310</v>
      </c>
    </row>
    <row r="624" spans="1:6" x14ac:dyDescent="0.25">
      <c r="B624" s="15" t="s">
        <v>197</v>
      </c>
      <c r="C624" s="15" t="s">
        <v>304</v>
      </c>
      <c r="D624" s="15" t="s">
        <v>41</v>
      </c>
      <c r="E624" s="15" t="s">
        <v>30</v>
      </c>
      <c r="F624" s="15" t="s">
        <v>42</v>
      </c>
    </row>
    <row r="625" spans="1:7" ht="30" x14ac:dyDescent="0.25">
      <c r="A625" s="4" t="s">
        <v>43</v>
      </c>
      <c r="B625" s="22" t="e">
        <f t="shared" ref="B625:B657" si="9">$B536</f>
        <v>#VALUE!</v>
      </c>
      <c r="C625" s="22" t="e">
        <f t="shared" ref="C625:C657" si="10">$B580</f>
        <v>#VALUE!</v>
      </c>
      <c r="D625" s="22" t="e">
        <f t="shared" ref="D625:D657" si="11">$C388</f>
        <v>#VALUE!</v>
      </c>
      <c r="E625" s="22" t="e">
        <f t="shared" ref="E625:E657" si="12">$D388</f>
        <v>#VALUE!</v>
      </c>
      <c r="F625" s="22" t="e">
        <f t="shared" ref="F625:F657" si="13">$E388</f>
        <v>#VALUE!</v>
      </c>
      <c r="G625" s="17"/>
    </row>
    <row r="626" spans="1:7" ht="30" x14ac:dyDescent="0.25">
      <c r="A626" s="4" t="s">
        <v>47</v>
      </c>
      <c r="B626" s="22" t="e">
        <f t="shared" si="9"/>
        <v>#VALUE!</v>
      </c>
      <c r="C626" s="22" t="e">
        <f t="shared" si="10"/>
        <v>#VALUE!</v>
      </c>
      <c r="D626" s="22" t="e">
        <f t="shared" si="11"/>
        <v>#VALUE!</v>
      </c>
      <c r="E626" s="22" t="e">
        <f t="shared" si="12"/>
        <v>#VALUE!</v>
      </c>
      <c r="F626" s="22" t="e">
        <f t="shared" si="13"/>
        <v>#VALUE!</v>
      </c>
      <c r="G626" s="17"/>
    </row>
    <row r="627" spans="1:7" x14ac:dyDescent="0.25">
      <c r="A627" s="4" t="s">
        <v>48</v>
      </c>
      <c r="B627" s="22" t="e">
        <f t="shared" si="9"/>
        <v>#VALUE!</v>
      </c>
      <c r="C627" s="22" t="e">
        <f t="shared" si="10"/>
        <v>#VALUE!</v>
      </c>
      <c r="D627" s="22" t="e">
        <f t="shared" si="11"/>
        <v>#VALUE!</v>
      </c>
      <c r="E627" s="22" t="e">
        <f t="shared" si="12"/>
        <v>#VALUE!</v>
      </c>
      <c r="F627" s="22" t="e">
        <f t="shared" si="13"/>
        <v>#VALUE!</v>
      </c>
      <c r="G627" s="17"/>
    </row>
    <row r="628" spans="1:7" x14ac:dyDescent="0.25">
      <c r="A628" s="4" t="s">
        <v>49</v>
      </c>
      <c r="B628" s="22" t="e">
        <f t="shared" si="9"/>
        <v>#VALUE!</v>
      </c>
      <c r="C628" s="22" t="e">
        <f t="shared" si="10"/>
        <v>#VALUE!</v>
      </c>
      <c r="D628" s="22" t="e">
        <f t="shared" si="11"/>
        <v>#VALUE!</v>
      </c>
      <c r="E628" s="22" t="e">
        <f t="shared" si="12"/>
        <v>#VALUE!</v>
      </c>
      <c r="F628" s="22" t="e">
        <f t="shared" si="13"/>
        <v>#VALUE!</v>
      </c>
      <c r="G628" s="17"/>
    </row>
    <row r="629" spans="1:7" x14ac:dyDescent="0.25">
      <c r="A629" s="4" t="s">
        <v>50</v>
      </c>
      <c r="B629" s="22" t="e">
        <f t="shared" si="9"/>
        <v>#VALUE!</v>
      </c>
      <c r="C629" s="22" t="e">
        <f t="shared" si="10"/>
        <v>#VALUE!</v>
      </c>
      <c r="D629" s="22" t="e">
        <f t="shared" si="11"/>
        <v>#VALUE!</v>
      </c>
      <c r="E629" s="22" t="e">
        <f t="shared" si="12"/>
        <v>#VALUE!</v>
      </c>
      <c r="F629" s="22" t="e">
        <f t="shared" si="13"/>
        <v>#VALUE!</v>
      </c>
      <c r="G629" s="17"/>
    </row>
    <row r="630" spans="1:7" x14ac:dyDescent="0.25">
      <c r="A630" s="4" t="s">
        <v>51</v>
      </c>
      <c r="B630" s="22" t="e">
        <f t="shared" si="9"/>
        <v>#VALUE!</v>
      </c>
      <c r="C630" s="22" t="e">
        <f t="shared" si="10"/>
        <v>#VALUE!</v>
      </c>
      <c r="D630" s="22" t="e">
        <f t="shared" si="11"/>
        <v>#VALUE!</v>
      </c>
      <c r="E630" s="22" t="e">
        <f t="shared" si="12"/>
        <v>#VALUE!</v>
      </c>
      <c r="F630" s="22" t="e">
        <f t="shared" si="13"/>
        <v>#VALUE!</v>
      </c>
      <c r="G630" s="17"/>
    </row>
    <row r="631" spans="1:7" x14ac:dyDescent="0.25">
      <c r="A631" s="4" t="s">
        <v>52</v>
      </c>
      <c r="B631" s="22" t="e">
        <f t="shared" si="9"/>
        <v>#VALUE!</v>
      </c>
      <c r="C631" s="22" t="e">
        <f t="shared" si="10"/>
        <v>#VALUE!</v>
      </c>
      <c r="D631" s="22" t="e">
        <f t="shared" si="11"/>
        <v>#VALUE!</v>
      </c>
      <c r="E631" s="22" t="e">
        <f t="shared" si="12"/>
        <v>#VALUE!</v>
      </c>
      <c r="F631" s="22" t="e">
        <f t="shared" si="13"/>
        <v>#VALUE!</v>
      </c>
      <c r="G631" s="17"/>
    </row>
    <row r="632" spans="1:7" x14ac:dyDescent="0.25">
      <c r="A632" s="4" t="s">
        <v>53</v>
      </c>
      <c r="B632" s="22" t="e">
        <f t="shared" si="9"/>
        <v>#VALUE!</v>
      </c>
      <c r="C632" s="22" t="e">
        <f t="shared" si="10"/>
        <v>#VALUE!</v>
      </c>
      <c r="D632" s="22" t="e">
        <f t="shared" si="11"/>
        <v>#VALUE!</v>
      </c>
      <c r="E632" s="22" t="e">
        <f t="shared" si="12"/>
        <v>#VALUE!</v>
      </c>
      <c r="F632" s="22" t="e">
        <f t="shared" si="13"/>
        <v>#VALUE!</v>
      </c>
      <c r="G632" s="17"/>
    </row>
    <row r="633" spans="1:7" x14ac:dyDescent="0.25">
      <c r="A633" s="4" t="s">
        <v>54</v>
      </c>
      <c r="B633" s="22" t="e">
        <f t="shared" si="9"/>
        <v>#VALUE!</v>
      </c>
      <c r="C633" s="22" t="e">
        <f t="shared" si="10"/>
        <v>#VALUE!</v>
      </c>
      <c r="D633" s="22" t="e">
        <f t="shared" si="11"/>
        <v>#VALUE!</v>
      </c>
      <c r="E633" s="22" t="e">
        <f t="shared" si="12"/>
        <v>#VALUE!</v>
      </c>
      <c r="F633" s="22" t="e">
        <f t="shared" si="13"/>
        <v>#VALUE!</v>
      </c>
      <c r="G633" s="17"/>
    </row>
    <row r="634" spans="1:7" x14ac:dyDescent="0.25">
      <c r="A634" s="4" t="s">
        <v>55</v>
      </c>
      <c r="B634" s="22" t="e">
        <f t="shared" si="9"/>
        <v>#VALUE!</v>
      </c>
      <c r="C634" s="22" t="e">
        <f t="shared" si="10"/>
        <v>#VALUE!</v>
      </c>
      <c r="D634" s="22" t="e">
        <f t="shared" si="11"/>
        <v>#VALUE!</v>
      </c>
      <c r="E634" s="22" t="e">
        <f t="shared" si="12"/>
        <v>#VALUE!</v>
      </c>
      <c r="F634" s="22" t="e">
        <f t="shared" si="13"/>
        <v>#VALUE!</v>
      </c>
      <c r="G634" s="17"/>
    </row>
    <row r="635" spans="1:7" x14ac:dyDescent="0.25">
      <c r="A635" s="4" t="s">
        <v>56</v>
      </c>
      <c r="B635" s="22" t="e">
        <f t="shared" si="9"/>
        <v>#VALUE!</v>
      </c>
      <c r="C635" s="22" t="e">
        <f t="shared" si="10"/>
        <v>#VALUE!</v>
      </c>
      <c r="D635" s="22" t="e">
        <f t="shared" si="11"/>
        <v>#VALUE!</v>
      </c>
      <c r="E635" s="22" t="e">
        <f t="shared" si="12"/>
        <v>#VALUE!</v>
      </c>
      <c r="F635" s="22" t="e">
        <f t="shared" si="13"/>
        <v>#VALUE!</v>
      </c>
      <c r="G635" s="17"/>
    </row>
    <row r="636" spans="1:7" x14ac:dyDescent="0.25">
      <c r="A636" s="4" t="s">
        <v>57</v>
      </c>
      <c r="B636" s="22" t="e">
        <f t="shared" si="9"/>
        <v>#VALUE!</v>
      </c>
      <c r="C636" s="22" t="e">
        <f t="shared" si="10"/>
        <v>#VALUE!</v>
      </c>
      <c r="D636" s="22" t="e">
        <f t="shared" si="11"/>
        <v>#VALUE!</v>
      </c>
      <c r="E636" s="22" t="e">
        <f t="shared" si="12"/>
        <v>#VALUE!</v>
      </c>
      <c r="F636" s="22" t="e">
        <f t="shared" si="13"/>
        <v>#VALUE!</v>
      </c>
      <c r="G636" s="17"/>
    </row>
    <row r="637" spans="1:7" x14ac:dyDescent="0.25">
      <c r="A637" s="4" t="s">
        <v>58</v>
      </c>
      <c r="B637" s="22" t="e">
        <f t="shared" si="9"/>
        <v>#VALUE!</v>
      </c>
      <c r="C637" s="22" t="e">
        <f t="shared" si="10"/>
        <v>#VALUE!</v>
      </c>
      <c r="D637" s="22" t="e">
        <f t="shared" si="11"/>
        <v>#VALUE!</v>
      </c>
      <c r="E637" s="22" t="e">
        <f t="shared" si="12"/>
        <v>#VALUE!</v>
      </c>
      <c r="F637" s="22" t="e">
        <f t="shared" si="13"/>
        <v>#VALUE!</v>
      </c>
      <c r="G637" s="17"/>
    </row>
    <row r="638" spans="1:7" x14ac:dyDescent="0.25">
      <c r="A638" s="4" t="s">
        <v>59</v>
      </c>
      <c r="B638" s="22" t="e">
        <f t="shared" si="9"/>
        <v>#VALUE!</v>
      </c>
      <c r="C638" s="22" t="e">
        <f t="shared" si="10"/>
        <v>#VALUE!</v>
      </c>
      <c r="D638" s="22" t="e">
        <f t="shared" si="11"/>
        <v>#VALUE!</v>
      </c>
      <c r="E638" s="22" t="e">
        <f t="shared" si="12"/>
        <v>#VALUE!</v>
      </c>
      <c r="F638" s="22" t="e">
        <f t="shared" si="13"/>
        <v>#VALUE!</v>
      </c>
      <c r="G638" s="17"/>
    </row>
    <row r="639" spans="1:7" x14ac:dyDescent="0.25">
      <c r="A639" s="4" t="s">
        <v>60</v>
      </c>
      <c r="B639" s="22" t="e">
        <f t="shared" si="9"/>
        <v>#VALUE!</v>
      </c>
      <c r="C639" s="22" t="e">
        <f t="shared" si="10"/>
        <v>#VALUE!</v>
      </c>
      <c r="D639" s="22" t="e">
        <f t="shared" si="11"/>
        <v>#VALUE!</v>
      </c>
      <c r="E639" s="22" t="e">
        <f t="shared" si="12"/>
        <v>#VALUE!</v>
      </c>
      <c r="F639" s="22" t="e">
        <f t="shared" si="13"/>
        <v>#VALUE!</v>
      </c>
      <c r="G639" s="17"/>
    </row>
    <row r="640" spans="1:7" x14ac:dyDescent="0.25">
      <c r="A640" s="4" t="s">
        <v>61</v>
      </c>
      <c r="B640" s="22" t="e">
        <f t="shared" si="9"/>
        <v>#VALUE!</v>
      </c>
      <c r="C640" s="22" t="e">
        <f t="shared" si="10"/>
        <v>#VALUE!</v>
      </c>
      <c r="D640" s="22" t="e">
        <f t="shared" si="11"/>
        <v>#VALUE!</v>
      </c>
      <c r="E640" s="22" t="e">
        <f t="shared" si="12"/>
        <v>#VALUE!</v>
      </c>
      <c r="F640" s="22" t="e">
        <f t="shared" si="13"/>
        <v>#VALUE!</v>
      </c>
      <c r="G640" s="17"/>
    </row>
    <row r="641" spans="1:7" x14ac:dyDescent="0.25">
      <c r="A641" s="4" t="s">
        <v>62</v>
      </c>
      <c r="B641" s="22" t="e">
        <f t="shared" si="9"/>
        <v>#VALUE!</v>
      </c>
      <c r="C641" s="22" t="e">
        <f t="shared" si="10"/>
        <v>#VALUE!</v>
      </c>
      <c r="D641" s="22" t="e">
        <f t="shared" si="11"/>
        <v>#VALUE!</v>
      </c>
      <c r="E641" s="22" t="e">
        <f t="shared" si="12"/>
        <v>#VALUE!</v>
      </c>
      <c r="F641" s="22" t="e">
        <f t="shared" si="13"/>
        <v>#VALUE!</v>
      </c>
      <c r="G641" s="17"/>
    </row>
    <row r="642" spans="1:7" x14ac:dyDescent="0.25">
      <c r="A642" s="4" t="s">
        <v>63</v>
      </c>
      <c r="B642" s="22" t="e">
        <f t="shared" si="9"/>
        <v>#VALUE!</v>
      </c>
      <c r="C642" s="22" t="e">
        <f t="shared" si="10"/>
        <v>#VALUE!</v>
      </c>
      <c r="D642" s="22" t="e">
        <f t="shared" si="11"/>
        <v>#VALUE!</v>
      </c>
      <c r="E642" s="22" t="e">
        <f t="shared" si="12"/>
        <v>#VALUE!</v>
      </c>
      <c r="F642" s="22" t="e">
        <f t="shared" si="13"/>
        <v>#VALUE!</v>
      </c>
      <c r="G642" s="17"/>
    </row>
    <row r="643" spans="1:7" x14ac:dyDescent="0.25">
      <c r="A643" s="4" t="s">
        <v>64</v>
      </c>
      <c r="B643" s="22" t="e">
        <f t="shared" si="9"/>
        <v>#VALUE!</v>
      </c>
      <c r="C643" s="22" t="e">
        <f t="shared" si="10"/>
        <v>#VALUE!</v>
      </c>
      <c r="D643" s="22" t="e">
        <f t="shared" si="11"/>
        <v>#VALUE!</v>
      </c>
      <c r="E643" s="22" t="e">
        <f t="shared" si="12"/>
        <v>#VALUE!</v>
      </c>
      <c r="F643" s="22" t="e">
        <f t="shared" si="13"/>
        <v>#VALUE!</v>
      </c>
      <c r="G643" s="17"/>
    </row>
    <row r="644" spans="1:7" x14ac:dyDescent="0.25">
      <c r="A644" s="4" t="s">
        <v>65</v>
      </c>
      <c r="B644" s="22" t="e">
        <f t="shared" si="9"/>
        <v>#VALUE!</v>
      </c>
      <c r="C644" s="22" t="e">
        <f t="shared" si="10"/>
        <v>#VALUE!</v>
      </c>
      <c r="D644" s="22" t="e">
        <f t="shared" si="11"/>
        <v>#VALUE!</v>
      </c>
      <c r="E644" s="22" t="e">
        <f t="shared" si="12"/>
        <v>#VALUE!</v>
      </c>
      <c r="F644" s="22" t="e">
        <f t="shared" si="13"/>
        <v>#VALUE!</v>
      </c>
      <c r="G644" s="17"/>
    </row>
    <row r="645" spans="1:7" x14ac:dyDescent="0.25">
      <c r="A645" s="4" t="s">
        <v>66</v>
      </c>
      <c r="B645" s="22" t="e">
        <f t="shared" si="9"/>
        <v>#VALUE!</v>
      </c>
      <c r="C645" s="22" t="e">
        <f t="shared" si="10"/>
        <v>#VALUE!</v>
      </c>
      <c r="D645" s="22" t="e">
        <f t="shared" si="11"/>
        <v>#VALUE!</v>
      </c>
      <c r="E645" s="22" t="e">
        <f t="shared" si="12"/>
        <v>#VALUE!</v>
      </c>
      <c r="F645" s="22" t="e">
        <f t="shared" si="13"/>
        <v>#VALUE!</v>
      </c>
      <c r="G645" s="17"/>
    </row>
    <row r="646" spans="1:7" x14ac:dyDescent="0.25">
      <c r="A646" s="4" t="s">
        <v>67</v>
      </c>
      <c r="B646" s="22" t="e">
        <f t="shared" si="9"/>
        <v>#VALUE!</v>
      </c>
      <c r="C646" s="22" t="e">
        <f t="shared" si="10"/>
        <v>#VALUE!</v>
      </c>
      <c r="D646" s="22" t="e">
        <f t="shared" si="11"/>
        <v>#VALUE!</v>
      </c>
      <c r="E646" s="22" t="e">
        <f t="shared" si="12"/>
        <v>#VALUE!</v>
      </c>
      <c r="F646" s="22" t="e">
        <f t="shared" si="13"/>
        <v>#VALUE!</v>
      </c>
      <c r="G646" s="17"/>
    </row>
    <row r="647" spans="1:7" x14ac:dyDescent="0.25">
      <c r="A647" s="4" t="s">
        <v>68</v>
      </c>
      <c r="B647" s="22" t="e">
        <f t="shared" si="9"/>
        <v>#VALUE!</v>
      </c>
      <c r="C647" s="22" t="e">
        <f t="shared" si="10"/>
        <v>#VALUE!</v>
      </c>
      <c r="D647" s="22" t="e">
        <f t="shared" si="11"/>
        <v>#VALUE!</v>
      </c>
      <c r="E647" s="22" t="e">
        <f t="shared" si="12"/>
        <v>#VALUE!</v>
      </c>
      <c r="F647" s="22" t="e">
        <f t="shared" si="13"/>
        <v>#VALUE!</v>
      </c>
      <c r="G647" s="17"/>
    </row>
    <row r="648" spans="1:7" x14ac:dyDescent="0.25">
      <c r="A648" s="4" t="s">
        <v>69</v>
      </c>
      <c r="B648" s="22" t="e">
        <f t="shared" si="9"/>
        <v>#VALUE!</v>
      </c>
      <c r="C648" s="22" t="e">
        <f t="shared" si="10"/>
        <v>#VALUE!</v>
      </c>
      <c r="D648" s="22" t="e">
        <f t="shared" si="11"/>
        <v>#VALUE!</v>
      </c>
      <c r="E648" s="22" t="e">
        <f t="shared" si="12"/>
        <v>#VALUE!</v>
      </c>
      <c r="F648" s="22" t="e">
        <f t="shared" si="13"/>
        <v>#VALUE!</v>
      </c>
      <c r="G648" s="17"/>
    </row>
    <row r="649" spans="1:7" x14ac:dyDescent="0.25">
      <c r="A649" s="4" t="s">
        <v>70</v>
      </c>
      <c r="B649" s="22" t="e">
        <f t="shared" si="9"/>
        <v>#VALUE!</v>
      </c>
      <c r="C649" s="22" t="e">
        <f t="shared" si="10"/>
        <v>#VALUE!</v>
      </c>
      <c r="D649" s="22" t="e">
        <f t="shared" si="11"/>
        <v>#VALUE!</v>
      </c>
      <c r="E649" s="22" t="e">
        <f t="shared" si="12"/>
        <v>#VALUE!</v>
      </c>
      <c r="F649" s="22" t="e">
        <f t="shared" si="13"/>
        <v>#VALUE!</v>
      </c>
      <c r="G649" s="17"/>
    </row>
    <row r="650" spans="1:7" ht="30" x14ac:dyDescent="0.25">
      <c r="A650" s="4" t="s">
        <v>71</v>
      </c>
      <c r="B650" s="22" t="e">
        <f t="shared" si="9"/>
        <v>#VALUE!</v>
      </c>
      <c r="C650" s="22" t="e">
        <f t="shared" si="10"/>
        <v>#VALUE!</v>
      </c>
      <c r="D650" s="22" t="e">
        <f t="shared" si="11"/>
        <v>#VALUE!</v>
      </c>
      <c r="E650" s="22" t="e">
        <f t="shared" si="12"/>
        <v>#VALUE!</v>
      </c>
      <c r="F650" s="22" t="e">
        <f t="shared" si="13"/>
        <v>#VALUE!</v>
      </c>
      <c r="G650" s="17"/>
    </row>
    <row r="651" spans="1:7" x14ac:dyDescent="0.25">
      <c r="A651" s="4" t="s">
        <v>72</v>
      </c>
      <c r="B651" s="22" t="e">
        <f t="shared" si="9"/>
        <v>#VALUE!</v>
      </c>
      <c r="C651" s="22" t="e">
        <f t="shared" si="10"/>
        <v>#VALUE!</v>
      </c>
      <c r="D651" s="22" t="e">
        <f t="shared" si="11"/>
        <v>#VALUE!</v>
      </c>
      <c r="E651" s="22" t="e">
        <f t="shared" si="12"/>
        <v>#VALUE!</v>
      </c>
      <c r="F651" s="22" t="e">
        <f t="shared" si="13"/>
        <v>#VALUE!</v>
      </c>
      <c r="G651" s="17"/>
    </row>
    <row r="652" spans="1:7" x14ac:dyDescent="0.25">
      <c r="A652" s="4" t="s">
        <v>73</v>
      </c>
      <c r="B652" s="22" t="e">
        <f t="shared" si="9"/>
        <v>#VALUE!</v>
      </c>
      <c r="C652" s="22" t="e">
        <f t="shared" si="10"/>
        <v>#VALUE!</v>
      </c>
      <c r="D652" s="22" t="e">
        <f t="shared" si="11"/>
        <v>#VALUE!</v>
      </c>
      <c r="E652" s="22" t="e">
        <f t="shared" si="12"/>
        <v>#VALUE!</v>
      </c>
      <c r="F652" s="22" t="e">
        <f t="shared" si="13"/>
        <v>#VALUE!</v>
      </c>
      <c r="G652" s="17"/>
    </row>
    <row r="653" spans="1:7" x14ac:dyDescent="0.25">
      <c r="A653" s="4" t="s">
        <v>74</v>
      </c>
      <c r="B653" s="22" t="e">
        <f t="shared" si="9"/>
        <v>#VALUE!</v>
      </c>
      <c r="C653" s="22" t="e">
        <f t="shared" si="10"/>
        <v>#VALUE!</v>
      </c>
      <c r="D653" s="22" t="e">
        <f t="shared" si="11"/>
        <v>#VALUE!</v>
      </c>
      <c r="E653" s="22" t="e">
        <f t="shared" si="12"/>
        <v>#VALUE!</v>
      </c>
      <c r="F653" s="22" t="e">
        <f t="shared" si="13"/>
        <v>#VALUE!</v>
      </c>
      <c r="G653" s="17"/>
    </row>
    <row r="654" spans="1:7" x14ac:dyDescent="0.25">
      <c r="A654" s="4" t="s">
        <v>75</v>
      </c>
      <c r="B654" s="22" t="e">
        <f t="shared" si="9"/>
        <v>#VALUE!</v>
      </c>
      <c r="C654" s="22" t="e">
        <f t="shared" si="10"/>
        <v>#VALUE!</v>
      </c>
      <c r="D654" s="22" t="e">
        <f t="shared" si="11"/>
        <v>#VALUE!</v>
      </c>
      <c r="E654" s="22" t="e">
        <f t="shared" si="12"/>
        <v>#VALUE!</v>
      </c>
      <c r="F654" s="22" t="e">
        <f t="shared" si="13"/>
        <v>#VALUE!</v>
      </c>
      <c r="G654" s="17"/>
    </row>
    <row r="655" spans="1:7" x14ac:dyDescent="0.25">
      <c r="A655" s="4" t="s">
        <v>76</v>
      </c>
      <c r="B655" s="22" t="e">
        <f t="shared" si="9"/>
        <v>#VALUE!</v>
      </c>
      <c r="C655" s="22" t="e">
        <f t="shared" si="10"/>
        <v>#VALUE!</v>
      </c>
      <c r="D655" s="22" t="e">
        <f t="shared" si="11"/>
        <v>#VALUE!</v>
      </c>
      <c r="E655" s="22" t="e">
        <f t="shared" si="12"/>
        <v>#VALUE!</v>
      </c>
      <c r="F655" s="22" t="e">
        <f t="shared" si="13"/>
        <v>#VALUE!</v>
      </c>
      <c r="G655" s="17"/>
    </row>
    <row r="656" spans="1:7" ht="30" x14ac:dyDescent="0.25">
      <c r="A656" s="4" t="s">
        <v>77</v>
      </c>
      <c r="B656" s="22" t="e">
        <f t="shared" si="9"/>
        <v>#VALUE!</v>
      </c>
      <c r="C656" s="22" t="e">
        <f t="shared" si="10"/>
        <v>#VALUE!</v>
      </c>
      <c r="D656" s="22" t="e">
        <f t="shared" si="11"/>
        <v>#VALUE!</v>
      </c>
      <c r="E656" s="22" t="e">
        <f t="shared" si="12"/>
        <v>#VALUE!</v>
      </c>
      <c r="F656" s="22" t="e">
        <f t="shared" si="13"/>
        <v>#VALUE!</v>
      </c>
      <c r="G656" s="17"/>
    </row>
    <row r="657" spans="1:7" ht="30" x14ac:dyDescent="0.25">
      <c r="A657" s="4" t="s">
        <v>78</v>
      </c>
      <c r="B657" s="22" t="e">
        <f t="shared" si="9"/>
        <v>#VALUE!</v>
      </c>
      <c r="C657" s="22" t="e">
        <f t="shared" si="10"/>
        <v>#VALUE!</v>
      </c>
      <c r="D657" s="22" t="e">
        <f t="shared" si="11"/>
        <v>#VALUE!</v>
      </c>
      <c r="E657" s="22" t="e">
        <f t="shared" si="12"/>
        <v>#VALUE!</v>
      </c>
      <c r="F657" s="22" t="e">
        <f t="shared" si="13"/>
        <v>#VALUE!</v>
      </c>
      <c r="G657" s="17"/>
    </row>
    <row r="659" spans="1:7" x14ac:dyDescent="0.25">
      <c r="A659" s="2" t="s">
        <v>11</v>
      </c>
    </row>
    <row r="660" spans="1:7" x14ac:dyDescent="0.25">
      <c r="A660" s="19" t="s">
        <v>315</v>
      </c>
    </row>
    <row r="662" spans="1:7" ht="21" customHeight="1" x14ac:dyDescent="0.3">
      <c r="A662" s="1" t="s">
        <v>312</v>
      </c>
    </row>
    <row r="663" spans="1:7" x14ac:dyDescent="0.25">
      <c r="A663" s="2" t="s">
        <v>200</v>
      </c>
    </row>
    <row r="664" spans="1:7" x14ac:dyDescent="0.25">
      <c r="A664" s="19" t="s">
        <v>313</v>
      </c>
    </row>
    <row r="665" spans="1:7" x14ac:dyDescent="0.25">
      <c r="A665" s="19" t="s">
        <v>314</v>
      </c>
    </row>
    <row r="666" spans="1:7" x14ac:dyDescent="0.25">
      <c r="A666" s="2" t="s">
        <v>303</v>
      </c>
    </row>
    <row r="668" spans="1:7" x14ac:dyDescent="0.25">
      <c r="B668" s="15" t="s">
        <v>197</v>
      </c>
      <c r="C668" s="15" t="s">
        <v>304</v>
      </c>
      <c r="D668" s="15" t="s">
        <v>41</v>
      </c>
      <c r="E668" s="15" t="s">
        <v>30</v>
      </c>
      <c r="F668" s="15" t="s">
        <v>42</v>
      </c>
    </row>
    <row r="669" spans="1:7" ht="30" x14ac:dyDescent="0.25">
      <c r="A669" s="4" t="s">
        <v>43</v>
      </c>
      <c r="B669" s="24" t="e">
        <f t="shared" ref="B669:F678" si="14">B625*(1-$C98)</f>
        <v>#VALUE!</v>
      </c>
      <c r="C669" s="24" t="e">
        <f t="shared" si="14"/>
        <v>#VALUE!</v>
      </c>
      <c r="D669" s="24" t="e">
        <f t="shared" si="14"/>
        <v>#VALUE!</v>
      </c>
      <c r="E669" s="24" t="e">
        <f t="shared" si="14"/>
        <v>#VALUE!</v>
      </c>
      <c r="F669" s="24" t="e">
        <f t="shared" si="14"/>
        <v>#VALUE!</v>
      </c>
      <c r="G669" s="17"/>
    </row>
    <row r="670" spans="1:7" ht="30" x14ac:dyDescent="0.25">
      <c r="A670" s="4" t="s">
        <v>47</v>
      </c>
      <c r="B670" s="24" t="e">
        <f t="shared" si="14"/>
        <v>#VALUE!</v>
      </c>
      <c r="C670" s="24" t="e">
        <f t="shared" si="14"/>
        <v>#VALUE!</v>
      </c>
      <c r="D670" s="24" t="e">
        <f t="shared" si="14"/>
        <v>#VALUE!</v>
      </c>
      <c r="E670" s="24" t="e">
        <f t="shared" si="14"/>
        <v>#VALUE!</v>
      </c>
      <c r="F670" s="24" t="e">
        <f t="shared" si="14"/>
        <v>#VALUE!</v>
      </c>
      <c r="G670" s="17"/>
    </row>
    <row r="671" spans="1:7" x14ac:dyDescent="0.25">
      <c r="A671" s="4" t="s">
        <v>48</v>
      </c>
      <c r="B671" s="24" t="e">
        <f t="shared" si="14"/>
        <v>#VALUE!</v>
      </c>
      <c r="C671" s="24" t="e">
        <f t="shared" si="14"/>
        <v>#VALUE!</v>
      </c>
      <c r="D671" s="24" t="e">
        <f t="shared" si="14"/>
        <v>#VALUE!</v>
      </c>
      <c r="E671" s="24" t="e">
        <f t="shared" si="14"/>
        <v>#VALUE!</v>
      </c>
      <c r="F671" s="24" t="e">
        <f t="shared" si="14"/>
        <v>#VALUE!</v>
      </c>
      <c r="G671" s="17"/>
    </row>
    <row r="672" spans="1:7" x14ac:dyDescent="0.25">
      <c r="A672" s="4" t="s">
        <v>49</v>
      </c>
      <c r="B672" s="24" t="e">
        <f t="shared" si="14"/>
        <v>#VALUE!</v>
      </c>
      <c r="C672" s="24" t="e">
        <f t="shared" si="14"/>
        <v>#VALUE!</v>
      </c>
      <c r="D672" s="24" t="e">
        <f t="shared" si="14"/>
        <v>#VALUE!</v>
      </c>
      <c r="E672" s="24" t="e">
        <f t="shared" si="14"/>
        <v>#VALUE!</v>
      </c>
      <c r="F672" s="24" t="e">
        <f t="shared" si="14"/>
        <v>#VALUE!</v>
      </c>
      <c r="G672" s="17"/>
    </row>
    <row r="673" spans="1:7" x14ac:dyDescent="0.25">
      <c r="A673" s="4" t="s">
        <v>50</v>
      </c>
      <c r="B673" s="24" t="e">
        <f t="shared" si="14"/>
        <v>#VALUE!</v>
      </c>
      <c r="C673" s="24" t="e">
        <f t="shared" si="14"/>
        <v>#VALUE!</v>
      </c>
      <c r="D673" s="24" t="e">
        <f t="shared" si="14"/>
        <v>#VALUE!</v>
      </c>
      <c r="E673" s="24" t="e">
        <f t="shared" si="14"/>
        <v>#VALUE!</v>
      </c>
      <c r="F673" s="24" t="e">
        <f t="shared" si="14"/>
        <v>#VALUE!</v>
      </c>
      <c r="G673" s="17"/>
    </row>
    <row r="674" spans="1:7" x14ac:dyDescent="0.25">
      <c r="A674" s="4" t="s">
        <v>51</v>
      </c>
      <c r="B674" s="24" t="e">
        <f t="shared" si="14"/>
        <v>#VALUE!</v>
      </c>
      <c r="C674" s="24" t="e">
        <f t="shared" si="14"/>
        <v>#VALUE!</v>
      </c>
      <c r="D674" s="24" t="e">
        <f t="shared" si="14"/>
        <v>#VALUE!</v>
      </c>
      <c r="E674" s="24" t="e">
        <f t="shared" si="14"/>
        <v>#VALUE!</v>
      </c>
      <c r="F674" s="24" t="e">
        <f t="shared" si="14"/>
        <v>#VALUE!</v>
      </c>
      <c r="G674" s="17"/>
    </row>
    <row r="675" spans="1:7" x14ac:dyDescent="0.25">
      <c r="A675" s="4" t="s">
        <v>52</v>
      </c>
      <c r="B675" s="24" t="e">
        <f t="shared" si="14"/>
        <v>#VALUE!</v>
      </c>
      <c r="C675" s="24" t="e">
        <f t="shared" si="14"/>
        <v>#VALUE!</v>
      </c>
      <c r="D675" s="24" t="e">
        <f t="shared" si="14"/>
        <v>#VALUE!</v>
      </c>
      <c r="E675" s="24" t="e">
        <f t="shared" si="14"/>
        <v>#VALUE!</v>
      </c>
      <c r="F675" s="24" t="e">
        <f t="shared" si="14"/>
        <v>#VALUE!</v>
      </c>
      <c r="G675" s="17"/>
    </row>
    <row r="676" spans="1:7" x14ac:dyDescent="0.25">
      <c r="A676" s="4" t="s">
        <v>53</v>
      </c>
      <c r="B676" s="24" t="e">
        <f t="shared" si="14"/>
        <v>#VALUE!</v>
      </c>
      <c r="C676" s="24" t="e">
        <f t="shared" si="14"/>
        <v>#VALUE!</v>
      </c>
      <c r="D676" s="24" t="e">
        <f t="shared" si="14"/>
        <v>#VALUE!</v>
      </c>
      <c r="E676" s="24" t="e">
        <f t="shared" si="14"/>
        <v>#VALUE!</v>
      </c>
      <c r="F676" s="24" t="e">
        <f t="shared" si="14"/>
        <v>#VALUE!</v>
      </c>
      <c r="G676" s="17"/>
    </row>
    <row r="677" spans="1:7" x14ac:dyDescent="0.25">
      <c r="A677" s="4" t="s">
        <v>54</v>
      </c>
      <c r="B677" s="24" t="e">
        <f t="shared" si="14"/>
        <v>#VALUE!</v>
      </c>
      <c r="C677" s="24" t="e">
        <f t="shared" si="14"/>
        <v>#VALUE!</v>
      </c>
      <c r="D677" s="24" t="e">
        <f t="shared" si="14"/>
        <v>#VALUE!</v>
      </c>
      <c r="E677" s="24" t="e">
        <f t="shared" si="14"/>
        <v>#VALUE!</v>
      </c>
      <c r="F677" s="24" t="e">
        <f t="shared" si="14"/>
        <v>#VALUE!</v>
      </c>
      <c r="G677" s="17"/>
    </row>
    <row r="678" spans="1:7" x14ac:dyDescent="0.25">
      <c r="A678" s="4" t="s">
        <v>55</v>
      </c>
      <c r="B678" s="24" t="e">
        <f t="shared" si="14"/>
        <v>#VALUE!</v>
      </c>
      <c r="C678" s="24" t="e">
        <f t="shared" si="14"/>
        <v>#VALUE!</v>
      </c>
      <c r="D678" s="24" t="e">
        <f t="shared" si="14"/>
        <v>#VALUE!</v>
      </c>
      <c r="E678" s="24" t="e">
        <f t="shared" si="14"/>
        <v>#VALUE!</v>
      </c>
      <c r="F678" s="24" t="e">
        <f t="shared" si="14"/>
        <v>#VALUE!</v>
      </c>
      <c r="G678" s="17"/>
    </row>
    <row r="679" spans="1:7" x14ac:dyDescent="0.25">
      <c r="A679" s="4" t="s">
        <v>56</v>
      </c>
      <c r="B679" s="24" t="e">
        <f t="shared" ref="B679:F688" si="15">B635*(1-$C108)</f>
        <v>#VALUE!</v>
      </c>
      <c r="C679" s="24" t="e">
        <f t="shared" si="15"/>
        <v>#VALUE!</v>
      </c>
      <c r="D679" s="24" t="e">
        <f t="shared" si="15"/>
        <v>#VALUE!</v>
      </c>
      <c r="E679" s="24" t="e">
        <f t="shared" si="15"/>
        <v>#VALUE!</v>
      </c>
      <c r="F679" s="24" t="e">
        <f t="shared" si="15"/>
        <v>#VALUE!</v>
      </c>
      <c r="G679" s="17"/>
    </row>
    <row r="680" spans="1:7" x14ac:dyDescent="0.25">
      <c r="A680" s="4" t="s">
        <v>57</v>
      </c>
      <c r="B680" s="24" t="e">
        <f t="shared" si="15"/>
        <v>#VALUE!</v>
      </c>
      <c r="C680" s="24" t="e">
        <f t="shared" si="15"/>
        <v>#VALUE!</v>
      </c>
      <c r="D680" s="24" t="e">
        <f t="shared" si="15"/>
        <v>#VALUE!</v>
      </c>
      <c r="E680" s="24" t="e">
        <f t="shared" si="15"/>
        <v>#VALUE!</v>
      </c>
      <c r="F680" s="24" t="e">
        <f t="shared" si="15"/>
        <v>#VALUE!</v>
      </c>
      <c r="G680" s="17"/>
    </row>
    <row r="681" spans="1:7" x14ac:dyDescent="0.25">
      <c r="A681" s="4" t="s">
        <v>58</v>
      </c>
      <c r="B681" s="24" t="e">
        <f t="shared" si="15"/>
        <v>#VALUE!</v>
      </c>
      <c r="C681" s="24" t="e">
        <f t="shared" si="15"/>
        <v>#VALUE!</v>
      </c>
      <c r="D681" s="24" t="e">
        <f t="shared" si="15"/>
        <v>#VALUE!</v>
      </c>
      <c r="E681" s="24" t="e">
        <f t="shared" si="15"/>
        <v>#VALUE!</v>
      </c>
      <c r="F681" s="24" t="e">
        <f t="shared" si="15"/>
        <v>#VALUE!</v>
      </c>
      <c r="G681" s="17"/>
    </row>
    <row r="682" spans="1:7" x14ac:dyDescent="0.25">
      <c r="A682" s="4" t="s">
        <v>59</v>
      </c>
      <c r="B682" s="24" t="e">
        <f t="shared" si="15"/>
        <v>#VALUE!</v>
      </c>
      <c r="C682" s="24" t="e">
        <f t="shared" si="15"/>
        <v>#VALUE!</v>
      </c>
      <c r="D682" s="24" t="e">
        <f t="shared" si="15"/>
        <v>#VALUE!</v>
      </c>
      <c r="E682" s="24" t="e">
        <f t="shared" si="15"/>
        <v>#VALUE!</v>
      </c>
      <c r="F682" s="24" t="e">
        <f t="shared" si="15"/>
        <v>#VALUE!</v>
      </c>
      <c r="G682" s="17"/>
    </row>
    <row r="683" spans="1:7" x14ac:dyDescent="0.25">
      <c r="A683" s="4" t="s">
        <v>60</v>
      </c>
      <c r="B683" s="24" t="e">
        <f t="shared" si="15"/>
        <v>#VALUE!</v>
      </c>
      <c r="C683" s="24" t="e">
        <f t="shared" si="15"/>
        <v>#VALUE!</v>
      </c>
      <c r="D683" s="24" t="e">
        <f t="shared" si="15"/>
        <v>#VALUE!</v>
      </c>
      <c r="E683" s="24" t="e">
        <f t="shared" si="15"/>
        <v>#VALUE!</v>
      </c>
      <c r="F683" s="24" t="e">
        <f t="shared" si="15"/>
        <v>#VALUE!</v>
      </c>
      <c r="G683" s="17"/>
    </row>
    <row r="684" spans="1:7" x14ac:dyDescent="0.25">
      <c r="A684" s="4" t="s">
        <v>61</v>
      </c>
      <c r="B684" s="24" t="e">
        <f t="shared" si="15"/>
        <v>#VALUE!</v>
      </c>
      <c r="C684" s="24" t="e">
        <f t="shared" si="15"/>
        <v>#VALUE!</v>
      </c>
      <c r="D684" s="24" t="e">
        <f t="shared" si="15"/>
        <v>#VALUE!</v>
      </c>
      <c r="E684" s="24" t="e">
        <f t="shared" si="15"/>
        <v>#VALUE!</v>
      </c>
      <c r="F684" s="24" t="e">
        <f t="shared" si="15"/>
        <v>#VALUE!</v>
      </c>
      <c r="G684" s="17"/>
    </row>
    <row r="685" spans="1:7" x14ac:dyDescent="0.25">
      <c r="A685" s="4" t="s">
        <v>62</v>
      </c>
      <c r="B685" s="24" t="e">
        <f t="shared" si="15"/>
        <v>#VALUE!</v>
      </c>
      <c r="C685" s="24" t="e">
        <f t="shared" si="15"/>
        <v>#VALUE!</v>
      </c>
      <c r="D685" s="24" t="e">
        <f t="shared" si="15"/>
        <v>#VALUE!</v>
      </c>
      <c r="E685" s="24" t="e">
        <f t="shared" si="15"/>
        <v>#VALUE!</v>
      </c>
      <c r="F685" s="24" t="e">
        <f t="shared" si="15"/>
        <v>#VALUE!</v>
      </c>
      <c r="G685" s="17"/>
    </row>
    <row r="686" spans="1:7" x14ac:dyDescent="0.25">
      <c r="A686" s="4" t="s">
        <v>63</v>
      </c>
      <c r="B686" s="24" t="e">
        <f t="shared" si="15"/>
        <v>#VALUE!</v>
      </c>
      <c r="C686" s="24" t="e">
        <f t="shared" si="15"/>
        <v>#VALUE!</v>
      </c>
      <c r="D686" s="24" t="e">
        <f t="shared" si="15"/>
        <v>#VALUE!</v>
      </c>
      <c r="E686" s="24" t="e">
        <f t="shared" si="15"/>
        <v>#VALUE!</v>
      </c>
      <c r="F686" s="24" t="e">
        <f t="shared" si="15"/>
        <v>#VALUE!</v>
      </c>
      <c r="G686" s="17"/>
    </row>
    <row r="687" spans="1:7" x14ac:dyDescent="0.25">
      <c r="A687" s="4" t="s">
        <v>64</v>
      </c>
      <c r="B687" s="24" t="e">
        <f t="shared" si="15"/>
        <v>#VALUE!</v>
      </c>
      <c r="C687" s="24" t="e">
        <f t="shared" si="15"/>
        <v>#VALUE!</v>
      </c>
      <c r="D687" s="24" t="e">
        <f t="shared" si="15"/>
        <v>#VALUE!</v>
      </c>
      <c r="E687" s="24" t="e">
        <f t="shared" si="15"/>
        <v>#VALUE!</v>
      </c>
      <c r="F687" s="24" t="e">
        <f t="shared" si="15"/>
        <v>#VALUE!</v>
      </c>
      <c r="G687" s="17"/>
    </row>
    <row r="688" spans="1:7" x14ac:dyDescent="0.25">
      <c r="A688" s="4" t="s">
        <v>65</v>
      </c>
      <c r="B688" s="24" t="e">
        <f t="shared" si="15"/>
        <v>#VALUE!</v>
      </c>
      <c r="C688" s="24" t="e">
        <f t="shared" si="15"/>
        <v>#VALUE!</v>
      </c>
      <c r="D688" s="24" t="e">
        <f t="shared" si="15"/>
        <v>#VALUE!</v>
      </c>
      <c r="E688" s="24" t="e">
        <f t="shared" si="15"/>
        <v>#VALUE!</v>
      </c>
      <c r="F688" s="24" t="e">
        <f t="shared" si="15"/>
        <v>#VALUE!</v>
      </c>
      <c r="G688" s="17"/>
    </row>
    <row r="689" spans="1:7" x14ac:dyDescent="0.25">
      <c r="A689" s="4" t="s">
        <v>66</v>
      </c>
      <c r="B689" s="24" t="e">
        <f t="shared" ref="B689:F698" si="16">B645*(1-$C118)</f>
        <v>#VALUE!</v>
      </c>
      <c r="C689" s="24" t="e">
        <f t="shared" si="16"/>
        <v>#VALUE!</v>
      </c>
      <c r="D689" s="24" t="e">
        <f t="shared" si="16"/>
        <v>#VALUE!</v>
      </c>
      <c r="E689" s="24" t="e">
        <f t="shared" si="16"/>
        <v>#VALUE!</v>
      </c>
      <c r="F689" s="24" t="e">
        <f t="shared" si="16"/>
        <v>#VALUE!</v>
      </c>
      <c r="G689" s="17"/>
    </row>
    <row r="690" spans="1:7" x14ac:dyDescent="0.25">
      <c r="A690" s="4" t="s">
        <v>67</v>
      </c>
      <c r="B690" s="24" t="e">
        <f t="shared" si="16"/>
        <v>#VALUE!</v>
      </c>
      <c r="C690" s="24" t="e">
        <f t="shared" si="16"/>
        <v>#VALUE!</v>
      </c>
      <c r="D690" s="24" t="e">
        <f t="shared" si="16"/>
        <v>#VALUE!</v>
      </c>
      <c r="E690" s="24" t="e">
        <f t="shared" si="16"/>
        <v>#VALUE!</v>
      </c>
      <c r="F690" s="24" t="e">
        <f t="shared" si="16"/>
        <v>#VALUE!</v>
      </c>
      <c r="G690" s="17"/>
    </row>
    <row r="691" spans="1:7" x14ac:dyDescent="0.25">
      <c r="A691" s="4" t="s">
        <v>68</v>
      </c>
      <c r="B691" s="24" t="e">
        <f t="shared" si="16"/>
        <v>#VALUE!</v>
      </c>
      <c r="C691" s="24" t="e">
        <f t="shared" si="16"/>
        <v>#VALUE!</v>
      </c>
      <c r="D691" s="24" t="e">
        <f t="shared" si="16"/>
        <v>#VALUE!</v>
      </c>
      <c r="E691" s="24" t="e">
        <f t="shared" si="16"/>
        <v>#VALUE!</v>
      </c>
      <c r="F691" s="24" t="e">
        <f t="shared" si="16"/>
        <v>#VALUE!</v>
      </c>
      <c r="G691" s="17"/>
    </row>
    <row r="692" spans="1:7" x14ac:dyDescent="0.25">
      <c r="A692" s="4" t="s">
        <v>69</v>
      </c>
      <c r="B692" s="24" t="e">
        <f t="shared" si="16"/>
        <v>#VALUE!</v>
      </c>
      <c r="C692" s="24" t="e">
        <f t="shared" si="16"/>
        <v>#VALUE!</v>
      </c>
      <c r="D692" s="24" t="e">
        <f t="shared" si="16"/>
        <v>#VALUE!</v>
      </c>
      <c r="E692" s="24" t="e">
        <f t="shared" si="16"/>
        <v>#VALUE!</v>
      </c>
      <c r="F692" s="24" t="e">
        <f t="shared" si="16"/>
        <v>#VALUE!</v>
      </c>
      <c r="G692" s="17"/>
    </row>
    <row r="693" spans="1:7" x14ac:dyDescent="0.25">
      <c r="A693" s="4" t="s">
        <v>70</v>
      </c>
      <c r="B693" s="24" t="e">
        <f t="shared" si="16"/>
        <v>#VALUE!</v>
      </c>
      <c r="C693" s="24" t="e">
        <f t="shared" si="16"/>
        <v>#VALUE!</v>
      </c>
      <c r="D693" s="24" t="e">
        <f t="shared" si="16"/>
        <v>#VALUE!</v>
      </c>
      <c r="E693" s="24" t="e">
        <f t="shared" si="16"/>
        <v>#VALUE!</v>
      </c>
      <c r="F693" s="24" t="e">
        <f t="shared" si="16"/>
        <v>#VALUE!</v>
      </c>
      <c r="G693" s="17"/>
    </row>
    <row r="694" spans="1:7" ht="30" x14ac:dyDescent="0.25">
      <c r="A694" s="4" t="s">
        <v>71</v>
      </c>
      <c r="B694" s="24" t="e">
        <f t="shared" si="16"/>
        <v>#VALUE!</v>
      </c>
      <c r="C694" s="24" t="e">
        <f t="shared" si="16"/>
        <v>#VALUE!</v>
      </c>
      <c r="D694" s="24" t="e">
        <f t="shared" si="16"/>
        <v>#VALUE!</v>
      </c>
      <c r="E694" s="24" t="e">
        <f t="shared" si="16"/>
        <v>#VALUE!</v>
      </c>
      <c r="F694" s="24" t="e">
        <f t="shared" si="16"/>
        <v>#VALUE!</v>
      </c>
      <c r="G694" s="17"/>
    </row>
    <row r="695" spans="1:7" x14ac:dyDescent="0.25">
      <c r="A695" s="4" t="s">
        <v>72</v>
      </c>
      <c r="B695" s="24" t="e">
        <f t="shared" si="16"/>
        <v>#VALUE!</v>
      </c>
      <c r="C695" s="24" t="e">
        <f t="shared" si="16"/>
        <v>#VALUE!</v>
      </c>
      <c r="D695" s="24" t="e">
        <f t="shared" si="16"/>
        <v>#VALUE!</v>
      </c>
      <c r="E695" s="24" t="e">
        <f t="shared" si="16"/>
        <v>#VALUE!</v>
      </c>
      <c r="F695" s="24" t="e">
        <f t="shared" si="16"/>
        <v>#VALUE!</v>
      </c>
      <c r="G695" s="17"/>
    </row>
    <row r="696" spans="1:7" x14ac:dyDescent="0.25">
      <c r="A696" s="4" t="s">
        <v>73</v>
      </c>
      <c r="B696" s="24" t="e">
        <f t="shared" si="16"/>
        <v>#VALUE!</v>
      </c>
      <c r="C696" s="24" t="e">
        <f t="shared" si="16"/>
        <v>#VALUE!</v>
      </c>
      <c r="D696" s="24" t="e">
        <f t="shared" si="16"/>
        <v>#VALUE!</v>
      </c>
      <c r="E696" s="24" t="e">
        <f t="shared" si="16"/>
        <v>#VALUE!</v>
      </c>
      <c r="F696" s="24" t="e">
        <f t="shared" si="16"/>
        <v>#VALUE!</v>
      </c>
      <c r="G696" s="17"/>
    </row>
    <row r="697" spans="1:7" x14ac:dyDescent="0.25">
      <c r="A697" s="4" t="s">
        <v>74</v>
      </c>
      <c r="B697" s="24" t="e">
        <f t="shared" si="16"/>
        <v>#VALUE!</v>
      </c>
      <c r="C697" s="24" t="e">
        <f t="shared" si="16"/>
        <v>#VALUE!</v>
      </c>
      <c r="D697" s="24" t="e">
        <f t="shared" si="16"/>
        <v>#VALUE!</v>
      </c>
      <c r="E697" s="24" t="e">
        <f t="shared" si="16"/>
        <v>#VALUE!</v>
      </c>
      <c r="F697" s="24" t="e">
        <f t="shared" si="16"/>
        <v>#VALUE!</v>
      </c>
      <c r="G697" s="17"/>
    </row>
    <row r="698" spans="1:7" x14ac:dyDescent="0.25">
      <c r="A698" s="4" t="s">
        <v>75</v>
      </c>
      <c r="B698" s="24" t="e">
        <f t="shared" si="16"/>
        <v>#VALUE!</v>
      </c>
      <c r="C698" s="24" t="e">
        <f t="shared" si="16"/>
        <v>#VALUE!</v>
      </c>
      <c r="D698" s="24" t="e">
        <f t="shared" si="16"/>
        <v>#VALUE!</v>
      </c>
      <c r="E698" s="24" t="e">
        <f t="shared" si="16"/>
        <v>#VALUE!</v>
      </c>
      <c r="F698" s="24" t="e">
        <f t="shared" si="16"/>
        <v>#VALUE!</v>
      </c>
      <c r="G698" s="17"/>
    </row>
    <row r="699" spans="1:7" x14ac:dyDescent="0.25">
      <c r="A699" s="4" t="s">
        <v>76</v>
      </c>
      <c r="B699" s="24" t="e">
        <f t="shared" ref="B699:F708" si="17">B655*(1-$C128)</f>
        <v>#VALUE!</v>
      </c>
      <c r="C699" s="24" t="e">
        <f t="shared" si="17"/>
        <v>#VALUE!</v>
      </c>
      <c r="D699" s="24" t="e">
        <f t="shared" si="17"/>
        <v>#VALUE!</v>
      </c>
      <c r="E699" s="24" t="e">
        <f t="shared" si="17"/>
        <v>#VALUE!</v>
      </c>
      <c r="F699" s="24" t="e">
        <f t="shared" si="17"/>
        <v>#VALUE!</v>
      </c>
      <c r="G699" s="17"/>
    </row>
    <row r="700" spans="1:7" ht="30" x14ac:dyDescent="0.25">
      <c r="A700" s="4" t="s">
        <v>77</v>
      </c>
      <c r="B700" s="24" t="e">
        <f t="shared" si="17"/>
        <v>#VALUE!</v>
      </c>
      <c r="C700" s="24" t="e">
        <f t="shared" si="17"/>
        <v>#VALUE!</v>
      </c>
      <c r="D700" s="24" t="e">
        <f t="shared" si="17"/>
        <v>#VALUE!</v>
      </c>
      <c r="E700" s="24" t="e">
        <f t="shared" si="17"/>
        <v>#VALUE!</v>
      </c>
      <c r="F700" s="24" t="e">
        <f t="shared" si="17"/>
        <v>#VALUE!</v>
      </c>
      <c r="G700" s="17"/>
    </row>
    <row r="701" spans="1:7" ht="30" x14ac:dyDescent="0.25">
      <c r="A701" s="4" t="s">
        <v>78</v>
      </c>
      <c r="B701" s="24" t="e">
        <f t="shared" si="17"/>
        <v>#VALUE!</v>
      </c>
      <c r="C701" s="24" t="e">
        <f t="shared" si="17"/>
        <v>#VALUE!</v>
      </c>
      <c r="D701" s="24" t="e">
        <f t="shared" si="17"/>
        <v>#VALUE!</v>
      </c>
      <c r="E701" s="24" t="e">
        <f t="shared" si="17"/>
        <v>#VALUE!</v>
      </c>
      <c r="F701" s="24" t="e">
        <f t="shared" si="17"/>
        <v>#VALUE!</v>
      </c>
      <c r="G701" s="17"/>
    </row>
    <row r="703" spans="1:7" x14ac:dyDescent="0.25">
      <c r="A703" s="2" t="s">
        <v>11</v>
      </c>
    </row>
    <row r="704" spans="1:7" x14ac:dyDescent="0.25">
      <c r="A704" s="19" t="s">
        <v>320</v>
      </c>
    </row>
    <row r="706" spans="1:7" ht="21" customHeight="1" x14ac:dyDescent="0.3">
      <c r="A706" s="1" t="s">
        <v>316</v>
      </c>
    </row>
    <row r="707" spans="1:7" x14ac:dyDescent="0.25">
      <c r="A707" s="2" t="s">
        <v>200</v>
      </c>
    </row>
    <row r="708" spans="1:7" x14ac:dyDescent="0.25">
      <c r="A708" s="19" t="s">
        <v>317</v>
      </c>
    </row>
    <row r="709" spans="1:7" x14ac:dyDescent="0.25">
      <c r="A709" s="2" t="s">
        <v>318</v>
      </c>
    </row>
    <row r="711" spans="1:7" x14ac:dyDescent="0.25">
      <c r="B711" s="15" t="s">
        <v>197</v>
      </c>
      <c r="C711" s="15" t="s">
        <v>304</v>
      </c>
      <c r="D711" s="15" t="s">
        <v>41</v>
      </c>
      <c r="E711" s="15" t="s">
        <v>30</v>
      </c>
      <c r="F711" s="15" t="s">
        <v>42</v>
      </c>
    </row>
    <row r="712" spans="1:7" x14ac:dyDescent="0.25">
      <c r="A712" s="4" t="s">
        <v>319</v>
      </c>
      <c r="B712" s="24" t="e">
        <f>SUM(B$669:B$701)</f>
        <v>#VALUE!</v>
      </c>
      <c r="C712" s="24" t="e">
        <f>SUM(C$669:C$701)</f>
        <v>#VALUE!</v>
      </c>
      <c r="D712" s="24" t="e">
        <f>SUM(D$669:D$701)</f>
        <v>#VALUE!</v>
      </c>
      <c r="E712" s="24" t="e">
        <f>SUM(E$669:E$701)</f>
        <v>#VALUE!</v>
      </c>
      <c r="F712" s="24" t="e">
        <f>SUM(F$669:F$701)</f>
        <v>#VALUE!</v>
      </c>
      <c r="G712" s="17"/>
    </row>
    <row r="714" spans="1:7" x14ac:dyDescent="0.25">
      <c r="A714" s="2" t="s">
        <v>11</v>
      </c>
    </row>
    <row r="715" spans="1:7" x14ac:dyDescent="0.25">
      <c r="A715" s="19" t="s">
        <v>324</v>
      </c>
    </row>
    <row r="717" spans="1:7" ht="21" customHeight="1" x14ac:dyDescent="0.3">
      <c r="A717" s="1" t="s">
        <v>321</v>
      </c>
    </row>
    <row r="718" spans="1:7" x14ac:dyDescent="0.25">
      <c r="A718" s="2" t="s">
        <v>200</v>
      </c>
    </row>
    <row r="719" spans="1:7" x14ac:dyDescent="0.25">
      <c r="A719" s="19" t="s">
        <v>322</v>
      </c>
    </row>
    <row r="720" spans="1:7" x14ac:dyDescent="0.25">
      <c r="A720" s="2" t="s">
        <v>243</v>
      </c>
    </row>
    <row r="722" spans="1:7" x14ac:dyDescent="0.25">
      <c r="B722" s="15" t="s">
        <v>197</v>
      </c>
      <c r="C722" s="15" t="s">
        <v>304</v>
      </c>
      <c r="D722" s="15" t="s">
        <v>41</v>
      </c>
      <c r="E722" s="15" t="s">
        <v>30</v>
      </c>
      <c r="F722" s="15" t="s">
        <v>42</v>
      </c>
    </row>
    <row r="723" spans="1:7" x14ac:dyDescent="0.25">
      <c r="A723" s="4" t="s">
        <v>323</v>
      </c>
      <c r="B723" s="30" t="e">
        <f>B712/SUM($B$712:$F$712)</f>
        <v>#VALUE!</v>
      </c>
      <c r="C723" s="30" t="e">
        <f>C712/SUM($B$712:$F$712)</f>
        <v>#VALUE!</v>
      </c>
      <c r="D723" s="30" t="e">
        <f>D712/SUM($B$712:$F$712)</f>
        <v>#VALUE!</v>
      </c>
      <c r="E723" s="30" t="e">
        <f>E712/SUM($B$712:$F$712)</f>
        <v>#VALUE!</v>
      </c>
      <c r="F723" s="30" t="e">
        <f>F712/SUM($B$712:$F$712)</f>
        <v>#VALUE!</v>
      </c>
      <c r="G723" s="17"/>
    </row>
    <row r="725" spans="1:7" x14ac:dyDescent="0.25">
      <c r="A725" s="2" t="s">
        <v>11</v>
      </c>
    </row>
    <row r="726" spans="1:7" x14ac:dyDescent="0.25">
      <c r="A726" s="19" t="s">
        <v>405</v>
      </c>
    </row>
    <row r="728" spans="1:7" ht="21" customHeight="1" x14ac:dyDescent="0.3">
      <c r="A728" s="1" t="s">
        <v>325</v>
      </c>
    </row>
    <row r="729" spans="1:7" x14ac:dyDescent="0.25">
      <c r="A729" s="2" t="s">
        <v>200</v>
      </c>
    </row>
    <row r="730" spans="1:7" x14ac:dyDescent="0.25">
      <c r="A730" s="19" t="s">
        <v>326</v>
      </c>
    </row>
    <row r="731" spans="1:7" x14ac:dyDescent="0.25">
      <c r="A731" s="2" t="s">
        <v>327</v>
      </c>
    </row>
    <row r="733" spans="1:7" x14ac:dyDescent="0.25">
      <c r="B733" s="15" t="s">
        <v>31</v>
      </c>
      <c r="C733" s="15" t="s">
        <v>41</v>
      </c>
      <c r="D733" s="15" t="s">
        <v>30</v>
      </c>
      <c r="E733" s="15" t="s">
        <v>42</v>
      </c>
    </row>
    <row r="734" spans="1:7" x14ac:dyDescent="0.25">
      <c r="A734" s="4" t="s">
        <v>328</v>
      </c>
      <c r="B734" s="30" t="e">
        <f>Input!$B$292/(Input!$B$292+Input!$B$293+Input!$B$294+Input!$B$295+Input!$B$296)</f>
        <v>#VALUE!</v>
      </c>
      <c r="C734" s="30" t="e">
        <f>Input!$B$293/(Input!$B$292+Input!$B$293+Input!$B$294+Input!$B$295+Input!$B$296)</f>
        <v>#VALUE!</v>
      </c>
      <c r="D734" s="30" t="e">
        <f>Input!$B$294/(Input!$B$292+Input!$B$293+Input!$B$294+Input!$B$295+Input!$B$296)</f>
        <v>#VALUE!</v>
      </c>
      <c r="E734" s="30" t="e">
        <f>(Input!$B$295+Input!$B$296)/(Input!$B$292+Input!$B$293+Input!$B$294+Input!$B$295+Input!$B$296)</f>
        <v>#VALUE!</v>
      </c>
      <c r="F734" s="17"/>
    </row>
    <row r="736" spans="1:7" x14ac:dyDescent="0.25">
      <c r="A736" s="2" t="s">
        <v>11</v>
      </c>
    </row>
    <row r="737" spans="1:6" x14ac:dyDescent="0.25">
      <c r="A737" s="19" t="s">
        <v>333</v>
      </c>
    </row>
    <row r="738" spans="1:6" x14ac:dyDescent="0.25">
      <c r="A738" s="19" t="s">
        <v>529</v>
      </c>
    </row>
    <row r="740" spans="1:6" ht="21" customHeight="1" x14ac:dyDescent="0.3">
      <c r="A740" s="1" t="s">
        <v>330</v>
      </c>
    </row>
    <row r="741" spans="1:6" x14ac:dyDescent="0.25">
      <c r="A741" s="2" t="s">
        <v>200</v>
      </c>
    </row>
    <row r="742" spans="1:6" x14ac:dyDescent="0.25">
      <c r="A742" s="19" t="s">
        <v>331</v>
      </c>
    </row>
    <row r="743" spans="1:6" x14ac:dyDescent="0.25">
      <c r="A743" s="19" t="s">
        <v>262</v>
      </c>
    </row>
    <row r="744" spans="1:6" x14ac:dyDescent="0.25">
      <c r="A744" s="2" t="s">
        <v>263</v>
      </c>
    </row>
    <row r="746" spans="1:6" x14ac:dyDescent="0.25">
      <c r="B746" s="15" t="s">
        <v>31</v>
      </c>
      <c r="C746" s="15" t="s">
        <v>41</v>
      </c>
      <c r="D746" s="15" t="s">
        <v>30</v>
      </c>
      <c r="E746" s="15" t="s">
        <v>42</v>
      </c>
    </row>
    <row r="747" spans="1:6" ht="30" x14ac:dyDescent="0.25">
      <c r="A747" s="4" t="s">
        <v>332</v>
      </c>
      <c r="B747" s="30" t="e">
        <f>B734*B296/SUMPRODUCT($B$734:$E$734,$B$296:$E$296)</f>
        <v>#VALUE!</v>
      </c>
      <c r="C747" s="30" t="e">
        <f>C734*C296/SUMPRODUCT($B$734:$E$734,$B$296:$E$296)</f>
        <v>#VALUE!</v>
      </c>
      <c r="D747" s="30" t="e">
        <f>D734*D296/SUMPRODUCT($B$734:$E$734,$B$296:$E$296)</f>
        <v>#VALUE!</v>
      </c>
      <c r="E747" s="30" t="e">
        <f>E734*E296/SUMPRODUCT($B$734:$E$734,$B$296:$E$296)</f>
        <v>#VALUE!</v>
      </c>
      <c r="F747" s="17"/>
    </row>
    <row r="749" spans="1:6" x14ac:dyDescent="0.25">
      <c r="A749" s="2" t="s">
        <v>11</v>
      </c>
    </row>
    <row r="750" spans="1:6" x14ac:dyDescent="0.25">
      <c r="A750" s="19" t="s">
        <v>337</v>
      </c>
    </row>
    <row r="751" spans="1:6" x14ac:dyDescent="0.25">
      <c r="A751" s="19" t="s">
        <v>351</v>
      </c>
    </row>
    <row r="753" spans="1:3" ht="21" customHeight="1" x14ac:dyDescent="0.3">
      <c r="A753" s="1" t="s">
        <v>334</v>
      </c>
    </row>
    <row r="754" spans="1:3" x14ac:dyDescent="0.25">
      <c r="A754" s="2" t="s">
        <v>200</v>
      </c>
    </row>
    <row r="755" spans="1:3" x14ac:dyDescent="0.25">
      <c r="A755" s="19" t="s">
        <v>335</v>
      </c>
    </row>
    <row r="756" spans="1:3" x14ac:dyDescent="0.25">
      <c r="A756" s="2" t="s">
        <v>285</v>
      </c>
    </row>
    <row r="758" spans="1:3" x14ac:dyDescent="0.25">
      <c r="B758" s="15" t="s">
        <v>31</v>
      </c>
    </row>
    <row r="759" spans="1:3" x14ac:dyDescent="0.25">
      <c r="A759" s="4" t="s">
        <v>336</v>
      </c>
      <c r="B759" s="32" t="e">
        <f>$B747</f>
        <v>#VALUE!</v>
      </c>
      <c r="C759" s="17"/>
    </row>
    <row r="761" spans="1:3" x14ac:dyDescent="0.25">
      <c r="A761" s="2" t="s">
        <v>11</v>
      </c>
    </row>
    <row r="762" spans="1:3" x14ac:dyDescent="0.25">
      <c r="A762" s="19" t="s">
        <v>342</v>
      </c>
    </row>
    <row r="763" spans="1:3" x14ac:dyDescent="0.25">
      <c r="A763" s="19" t="s">
        <v>345</v>
      </c>
    </row>
    <row r="765" spans="1:3" ht="21" customHeight="1" x14ac:dyDescent="0.3">
      <c r="A765" s="1" t="s">
        <v>338</v>
      </c>
    </row>
    <row r="766" spans="1:3" x14ac:dyDescent="0.25">
      <c r="A766" s="2" t="s">
        <v>200</v>
      </c>
    </row>
    <row r="767" spans="1:3" x14ac:dyDescent="0.25">
      <c r="A767" s="19" t="s">
        <v>339</v>
      </c>
    </row>
    <row r="768" spans="1:3" x14ac:dyDescent="0.25">
      <c r="A768" s="19" t="s">
        <v>340</v>
      </c>
    </row>
    <row r="769" spans="1:3" x14ac:dyDescent="0.25">
      <c r="A769" s="2" t="s">
        <v>300</v>
      </c>
    </row>
    <row r="771" spans="1:3" x14ac:dyDescent="0.25">
      <c r="B771" s="15" t="s">
        <v>197</v>
      </c>
    </row>
    <row r="772" spans="1:3" x14ac:dyDescent="0.25">
      <c r="A772" s="4" t="s">
        <v>341</v>
      </c>
      <c r="B772" s="30" t="e">
        <f>$B759*Input!$B$305</f>
        <v>#VALUE!</v>
      </c>
      <c r="C772" s="17"/>
    </row>
    <row r="774" spans="1:3" x14ac:dyDescent="0.25">
      <c r="A774" s="2" t="s">
        <v>11</v>
      </c>
    </row>
    <row r="775" spans="1:3" x14ac:dyDescent="0.25">
      <c r="A775" s="19" t="s">
        <v>351</v>
      </c>
    </row>
    <row r="777" spans="1:3" ht="21" customHeight="1" x14ac:dyDescent="0.3">
      <c r="A777" s="1" t="s">
        <v>343</v>
      </c>
    </row>
    <row r="778" spans="1:3" x14ac:dyDescent="0.25">
      <c r="A778" s="2" t="s">
        <v>200</v>
      </c>
    </row>
    <row r="779" spans="1:3" x14ac:dyDescent="0.25">
      <c r="A779" s="19" t="s">
        <v>339</v>
      </c>
    </row>
    <row r="780" spans="1:3" x14ac:dyDescent="0.25">
      <c r="A780" s="19" t="s">
        <v>340</v>
      </c>
    </row>
    <row r="781" spans="1:3" x14ac:dyDescent="0.25">
      <c r="A781" s="2" t="s">
        <v>303</v>
      </c>
    </row>
    <row r="783" spans="1:3" x14ac:dyDescent="0.25">
      <c r="B783" s="15" t="s">
        <v>304</v>
      </c>
    </row>
    <row r="784" spans="1:3" x14ac:dyDescent="0.25">
      <c r="A784" s="4" t="s">
        <v>344</v>
      </c>
      <c r="B784" s="30" t="e">
        <f>$B759*(1-Input!$B$305)</f>
        <v>#VALUE!</v>
      </c>
      <c r="C784" s="17"/>
    </row>
    <row r="786" spans="1:7" x14ac:dyDescent="0.25">
      <c r="A786" s="2" t="s">
        <v>11</v>
      </c>
    </row>
    <row r="787" spans="1:7" x14ac:dyDescent="0.25">
      <c r="A787" s="19" t="s">
        <v>351</v>
      </c>
    </row>
    <row r="789" spans="1:7" ht="21" customHeight="1" x14ac:dyDescent="0.3">
      <c r="A789" s="1" t="s">
        <v>346</v>
      </c>
    </row>
    <row r="790" spans="1:7" x14ac:dyDescent="0.25">
      <c r="A790" s="2" t="s">
        <v>200</v>
      </c>
    </row>
    <row r="791" spans="1:7" x14ac:dyDescent="0.25">
      <c r="A791" s="19" t="s">
        <v>347</v>
      </c>
    </row>
    <row r="792" spans="1:7" x14ac:dyDescent="0.25">
      <c r="A792" s="19" t="s">
        <v>348</v>
      </c>
    </row>
    <row r="793" spans="1:7" x14ac:dyDescent="0.25">
      <c r="A793" s="19" t="s">
        <v>349</v>
      </c>
    </row>
    <row r="794" spans="1:7" x14ac:dyDescent="0.25">
      <c r="A794" s="2" t="s">
        <v>310</v>
      </c>
    </row>
    <row r="796" spans="1:7" x14ac:dyDescent="0.25">
      <c r="B796" s="15" t="s">
        <v>197</v>
      </c>
      <c r="C796" s="15" t="s">
        <v>304</v>
      </c>
      <c r="D796" s="15" t="s">
        <v>41</v>
      </c>
      <c r="E796" s="15" t="s">
        <v>30</v>
      </c>
      <c r="F796" s="15" t="s">
        <v>42</v>
      </c>
    </row>
    <row r="797" spans="1:7" ht="30" x14ac:dyDescent="0.25">
      <c r="A797" s="4" t="s">
        <v>350</v>
      </c>
      <c r="B797" s="32" t="e">
        <f>$B772</f>
        <v>#VALUE!</v>
      </c>
      <c r="C797" s="32" t="e">
        <f>$B784</f>
        <v>#VALUE!</v>
      </c>
      <c r="D797" s="32" t="e">
        <f>$C747</f>
        <v>#VALUE!</v>
      </c>
      <c r="E797" s="32" t="e">
        <f>$D747</f>
        <v>#VALUE!</v>
      </c>
      <c r="F797" s="32" t="e">
        <f>$E747</f>
        <v>#VALUE!</v>
      </c>
      <c r="G797" s="17"/>
    </row>
    <row r="799" spans="1:7" x14ac:dyDescent="0.25">
      <c r="A799" s="2" t="s">
        <v>11</v>
      </c>
    </row>
    <row r="800" spans="1:7" x14ac:dyDescent="0.25">
      <c r="A800" s="19" t="s">
        <v>405</v>
      </c>
    </row>
    <row r="802" spans="1:3" ht="21" customHeight="1" x14ac:dyDescent="0.3">
      <c r="A802" s="1" t="s">
        <v>352</v>
      </c>
    </row>
    <row r="803" spans="1:3" x14ac:dyDescent="0.25">
      <c r="A803" s="2" t="s">
        <v>200</v>
      </c>
    </row>
    <row r="804" spans="1:3" x14ac:dyDescent="0.25">
      <c r="A804" s="19" t="s">
        <v>353</v>
      </c>
    </row>
    <row r="805" spans="1:3" x14ac:dyDescent="0.25">
      <c r="A805" s="19" t="s">
        <v>354</v>
      </c>
    </row>
    <row r="806" spans="1:3" x14ac:dyDescent="0.25">
      <c r="A806" s="19" t="s">
        <v>355</v>
      </c>
    </row>
    <row r="807" spans="1:3" x14ac:dyDescent="0.25">
      <c r="A807" s="2" t="s">
        <v>356</v>
      </c>
    </row>
    <row r="809" spans="1:3" ht="45" x14ac:dyDescent="0.25">
      <c r="B809" s="15" t="s">
        <v>357</v>
      </c>
    </row>
    <row r="810" spans="1:3" ht="30" x14ac:dyDescent="0.25">
      <c r="A810" s="4" t="s">
        <v>357</v>
      </c>
      <c r="B810" s="30" t="e">
        <f>Input!D33/(Input!B33+Input!C33+Input!D33)</f>
        <v>#VALUE!</v>
      </c>
      <c r="C810" s="17"/>
    </row>
    <row r="812" spans="1:3" x14ac:dyDescent="0.25">
      <c r="A812" s="2" t="s">
        <v>11</v>
      </c>
    </row>
    <row r="813" spans="1:3" x14ac:dyDescent="0.25">
      <c r="A813" s="19" t="s">
        <v>405</v>
      </c>
    </row>
    <row r="814" spans="1:3" x14ac:dyDescent="0.25">
      <c r="A814" s="19" t="s">
        <v>529</v>
      </c>
    </row>
    <row r="816" spans="1:3" ht="21" customHeight="1" x14ac:dyDescent="0.3">
      <c r="A816" s="1" t="s">
        <v>359</v>
      </c>
    </row>
    <row r="817" spans="1:3" x14ac:dyDescent="0.25">
      <c r="A817" s="2" t="s">
        <v>200</v>
      </c>
    </row>
    <row r="818" spans="1:3" x14ac:dyDescent="0.25">
      <c r="A818" s="19" t="s">
        <v>271</v>
      </c>
    </row>
    <row r="819" spans="1:3" x14ac:dyDescent="0.25">
      <c r="A819" s="19" t="s">
        <v>360</v>
      </c>
    </row>
    <row r="820" spans="1:3" x14ac:dyDescent="0.25">
      <c r="A820" s="2" t="s">
        <v>361</v>
      </c>
    </row>
    <row r="822" spans="1:3" ht="45" x14ac:dyDescent="0.25">
      <c r="B822" s="15" t="s">
        <v>362</v>
      </c>
    </row>
    <row r="823" spans="1:3" ht="30" x14ac:dyDescent="0.25">
      <c r="A823" s="4" t="s">
        <v>362</v>
      </c>
      <c r="B823" s="24" t="e">
        <f>SUMIF($B$98:$B$130,"Deduct from revenue",Input!$B$156:$B$188)</f>
        <v>#VALUE!</v>
      </c>
      <c r="C823" s="17"/>
    </row>
    <row r="825" spans="1:3" x14ac:dyDescent="0.25">
      <c r="A825" s="2" t="s">
        <v>11</v>
      </c>
    </row>
    <row r="826" spans="1:3" x14ac:dyDescent="0.25">
      <c r="A826" s="19" t="s">
        <v>370</v>
      </c>
    </row>
    <row r="827" spans="1:3" x14ac:dyDescent="0.25">
      <c r="A827" s="19" t="s">
        <v>412</v>
      </c>
    </row>
    <row r="828" spans="1:3" x14ac:dyDescent="0.25">
      <c r="A828" s="19" t="s">
        <v>531</v>
      </c>
    </row>
    <row r="830" spans="1:3" ht="21" customHeight="1" x14ac:dyDescent="0.3">
      <c r="A830" s="1" t="s">
        <v>364</v>
      </c>
    </row>
    <row r="831" spans="1:3" x14ac:dyDescent="0.25">
      <c r="A831" s="2" t="s">
        <v>200</v>
      </c>
    </row>
    <row r="832" spans="1:3" x14ac:dyDescent="0.25">
      <c r="A832" s="19" t="s">
        <v>365</v>
      </c>
    </row>
    <row r="833" spans="1:3" x14ac:dyDescent="0.25">
      <c r="A833" s="19" t="s">
        <v>366</v>
      </c>
    </row>
    <row r="834" spans="1:3" x14ac:dyDescent="0.25">
      <c r="A834" s="19" t="s">
        <v>367</v>
      </c>
    </row>
    <row r="835" spans="1:3" x14ac:dyDescent="0.25">
      <c r="A835" s="2" t="s">
        <v>368</v>
      </c>
    </row>
    <row r="837" spans="1:3" ht="60" x14ac:dyDescent="0.25">
      <c r="B837" s="15" t="s">
        <v>369</v>
      </c>
    </row>
    <row r="838" spans="1:3" ht="30" x14ac:dyDescent="0.25">
      <c r="A838" s="4" t="s">
        <v>369</v>
      </c>
      <c r="B838" s="24" t="e">
        <f>Input!B42-Input!C42-B823</f>
        <v>#VALUE!</v>
      </c>
      <c r="C838" s="17"/>
    </row>
    <row r="840" spans="1:3" x14ac:dyDescent="0.25">
      <c r="A840" s="2" t="s">
        <v>11</v>
      </c>
    </row>
    <row r="841" spans="1:3" x14ac:dyDescent="0.25">
      <c r="A841" s="19" t="s">
        <v>405</v>
      </c>
    </row>
    <row r="842" spans="1:3" x14ac:dyDescent="0.25">
      <c r="A842" s="19" t="s">
        <v>529</v>
      </c>
    </row>
    <row r="844" spans="1:3" ht="21" customHeight="1" x14ac:dyDescent="0.3">
      <c r="A844" s="1" t="s">
        <v>371</v>
      </c>
    </row>
    <row r="845" spans="1:3" x14ac:dyDescent="0.25">
      <c r="A845" s="2" t="s">
        <v>200</v>
      </c>
    </row>
    <row r="846" spans="1:3" x14ac:dyDescent="0.25">
      <c r="A846" s="19" t="s">
        <v>372</v>
      </c>
    </row>
    <row r="847" spans="1:3" x14ac:dyDescent="0.25">
      <c r="A847" s="19" t="s">
        <v>373</v>
      </c>
    </row>
    <row r="848" spans="1:3" x14ac:dyDescent="0.25">
      <c r="A848" s="2" t="s">
        <v>374</v>
      </c>
    </row>
    <row r="850" spans="1:6" x14ac:dyDescent="0.25">
      <c r="B850" s="15" t="s">
        <v>31</v>
      </c>
      <c r="C850" s="15" t="s">
        <v>41</v>
      </c>
      <c r="D850" s="15" t="s">
        <v>30</v>
      </c>
      <c r="E850" s="15" t="s">
        <v>42</v>
      </c>
    </row>
    <row r="851" spans="1:6" x14ac:dyDescent="0.25">
      <c r="A851" s="4" t="s">
        <v>29</v>
      </c>
      <c r="B851" s="26"/>
      <c r="C851" s="26"/>
      <c r="D851" s="26"/>
      <c r="E851" s="24" t="e">
        <f>1000000*(1+Input!B$65/(Input!B$55+Input!B$54/2+Input!B$53/4)/4)/(1+Input!B$65/(Input!B$55+Input!B$54/2+Input!B$53/4))</f>
        <v>#VALUE!</v>
      </c>
      <c r="F851" s="17"/>
    </row>
    <row r="852" spans="1:6" x14ac:dyDescent="0.25">
      <c r="A852" s="4" t="s">
        <v>30</v>
      </c>
      <c r="B852" s="26"/>
      <c r="C852" s="26"/>
      <c r="D852" s="24" t="e">
        <f>1000000*(1+Input!B$65/(Input!B$55+Input!B$54/2+Input!B$53/4)/2)/(1+Input!B$65/(Input!B$55+Input!B$54/2+Input!B$53/4))</f>
        <v>#VALUE!</v>
      </c>
      <c r="E852" s="24" t="e">
        <f>1000000*(1+Input!B$65/(Input!B$55+Input!B$54/2+Input!B$53/4)/2)/(1+Input!B$65/(Input!B$55+Input!B$54/2+Input!B$53/4))</f>
        <v>#VALUE!</v>
      </c>
      <c r="F852" s="17"/>
    </row>
    <row r="853" spans="1:6" x14ac:dyDescent="0.25">
      <c r="A853" s="4" t="s">
        <v>31</v>
      </c>
      <c r="B853" s="24">
        <f>1000000</f>
        <v>1000000</v>
      </c>
      <c r="C853" s="24">
        <f>1000000</f>
        <v>1000000</v>
      </c>
      <c r="D853" s="24">
        <f>1000000</f>
        <v>1000000</v>
      </c>
      <c r="E853" s="24">
        <f>1000000</f>
        <v>1000000</v>
      </c>
      <c r="F853" s="17"/>
    </row>
    <row r="855" spans="1:6" x14ac:dyDescent="0.25">
      <c r="A855" s="2" t="s">
        <v>11</v>
      </c>
    </row>
    <row r="856" spans="1:6" x14ac:dyDescent="0.25">
      <c r="A856" s="19" t="s">
        <v>379</v>
      </c>
    </row>
    <row r="858" spans="1:6" ht="21" customHeight="1" x14ac:dyDescent="0.3">
      <c r="A858" s="1" t="s">
        <v>376</v>
      </c>
    </row>
    <row r="859" spans="1:6" x14ac:dyDescent="0.25">
      <c r="A859" s="2" t="s">
        <v>200</v>
      </c>
    </row>
    <row r="860" spans="1:6" x14ac:dyDescent="0.25">
      <c r="A860" s="19" t="s">
        <v>377</v>
      </c>
    </row>
    <row r="861" spans="1:6" x14ac:dyDescent="0.25">
      <c r="A861" s="19" t="s">
        <v>373</v>
      </c>
    </row>
    <row r="862" spans="1:6" x14ac:dyDescent="0.25">
      <c r="A862" s="2" t="s">
        <v>238</v>
      </c>
    </row>
    <row r="864" spans="1:6" x14ac:dyDescent="0.25">
      <c r="B864" s="15" t="s">
        <v>31</v>
      </c>
      <c r="C864" s="15" t="s">
        <v>41</v>
      </c>
      <c r="D864" s="15" t="s">
        <v>30</v>
      </c>
      <c r="E864" s="15" t="s">
        <v>42</v>
      </c>
    </row>
    <row r="865" spans="1:6" ht="30" x14ac:dyDescent="0.25">
      <c r="A865" s="4" t="s">
        <v>378</v>
      </c>
      <c r="B865" s="24" t="e">
        <f>SUMPRODUCT(B$851:B$853,Input!$B$53:$B$55)</f>
        <v>#VALUE!</v>
      </c>
      <c r="C865" s="24" t="e">
        <f>SUMPRODUCT(C$851:C$853,Input!$B$53:$B$55)</f>
        <v>#VALUE!</v>
      </c>
      <c r="D865" s="24" t="e">
        <f>SUMPRODUCT(D$851:D$853,Input!$B$53:$B$55)</f>
        <v>#VALUE!</v>
      </c>
      <c r="E865" s="24" t="e">
        <f>SUMPRODUCT(E$851:E$853,Input!$B$53:$B$55)</f>
        <v>#VALUE!</v>
      </c>
      <c r="F865" s="17"/>
    </row>
    <row r="867" spans="1:6" x14ac:dyDescent="0.25">
      <c r="A867" s="2" t="s">
        <v>11</v>
      </c>
    </row>
    <row r="868" spans="1:6" x14ac:dyDescent="0.25">
      <c r="A868" s="19" t="s">
        <v>383</v>
      </c>
    </row>
    <row r="869" spans="1:6" x14ac:dyDescent="0.25">
      <c r="A869" s="19" t="s">
        <v>395</v>
      </c>
    </row>
    <row r="870" spans="1:6" x14ac:dyDescent="0.25">
      <c r="A870" s="19" t="s">
        <v>529</v>
      </c>
    </row>
    <row r="871" spans="1:6" x14ac:dyDescent="0.25">
      <c r="A871" s="19" t="s">
        <v>531</v>
      </c>
    </row>
    <row r="873" spans="1:6" ht="21" customHeight="1" x14ac:dyDescent="0.3">
      <c r="A873" s="1" t="s">
        <v>380</v>
      </c>
    </row>
    <row r="874" spans="1:6" x14ac:dyDescent="0.25">
      <c r="A874" s="2" t="s">
        <v>200</v>
      </c>
    </row>
    <row r="875" spans="1:6" x14ac:dyDescent="0.25">
      <c r="A875" s="19" t="s">
        <v>381</v>
      </c>
    </row>
    <row r="876" spans="1:6" x14ac:dyDescent="0.25">
      <c r="A876" s="2" t="s">
        <v>285</v>
      </c>
    </row>
    <row r="878" spans="1:6" x14ac:dyDescent="0.25">
      <c r="B878" s="15" t="s">
        <v>31</v>
      </c>
    </row>
    <row r="879" spans="1:6" x14ac:dyDescent="0.25">
      <c r="A879" s="4" t="s">
        <v>382</v>
      </c>
      <c r="B879" s="22" t="e">
        <f>$B865</f>
        <v>#VALUE!</v>
      </c>
      <c r="C879" s="17"/>
    </row>
    <row r="881" spans="1:3" x14ac:dyDescent="0.25">
      <c r="A881" s="2" t="s">
        <v>11</v>
      </c>
    </row>
    <row r="882" spans="1:3" x14ac:dyDescent="0.25">
      <c r="A882" s="19" t="s">
        <v>387</v>
      </c>
    </row>
    <row r="883" spans="1:3" x14ac:dyDescent="0.25">
      <c r="A883" s="19" t="s">
        <v>389</v>
      </c>
    </row>
    <row r="885" spans="1:3" ht="21" customHeight="1" x14ac:dyDescent="0.3">
      <c r="A885" s="1" t="s">
        <v>384</v>
      </c>
    </row>
    <row r="886" spans="1:3" x14ac:dyDescent="0.25">
      <c r="A886" s="2" t="s">
        <v>200</v>
      </c>
    </row>
    <row r="887" spans="1:3" x14ac:dyDescent="0.25">
      <c r="A887" s="19" t="s">
        <v>385</v>
      </c>
    </row>
    <row r="888" spans="1:3" x14ac:dyDescent="0.25">
      <c r="A888" s="2" t="s">
        <v>386</v>
      </c>
    </row>
    <row r="890" spans="1:3" x14ac:dyDescent="0.25">
      <c r="B890" s="15" t="s">
        <v>197</v>
      </c>
    </row>
    <row r="891" spans="1:3" x14ac:dyDescent="0.25">
      <c r="A891" s="4" t="s">
        <v>341</v>
      </c>
      <c r="B891" s="22" t="e">
        <f>$B879</f>
        <v>#VALUE!</v>
      </c>
      <c r="C891" s="17"/>
    </row>
    <row r="893" spans="1:3" x14ac:dyDescent="0.25">
      <c r="A893" s="2" t="s">
        <v>11</v>
      </c>
    </row>
    <row r="894" spans="1:3" x14ac:dyDescent="0.25">
      <c r="A894" s="19" t="s">
        <v>395</v>
      </c>
    </row>
    <row r="896" spans="1:3" ht="21" customHeight="1" x14ac:dyDescent="0.3">
      <c r="A896" s="1" t="s">
        <v>388</v>
      </c>
    </row>
    <row r="897" spans="1:3" x14ac:dyDescent="0.25">
      <c r="A897" s="2" t="s">
        <v>200</v>
      </c>
    </row>
    <row r="898" spans="1:3" x14ac:dyDescent="0.25">
      <c r="A898" s="19" t="s">
        <v>385</v>
      </c>
    </row>
    <row r="899" spans="1:3" x14ac:dyDescent="0.25">
      <c r="A899" s="2" t="s">
        <v>386</v>
      </c>
    </row>
    <row r="901" spans="1:3" x14ac:dyDescent="0.25">
      <c r="B901" s="15" t="s">
        <v>304</v>
      </c>
    </row>
    <row r="902" spans="1:3" x14ac:dyDescent="0.25">
      <c r="A902" s="4" t="s">
        <v>344</v>
      </c>
      <c r="B902" s="22" t="e">
        <f>$B879</f>
        <v>#VALUE!</v>
      </c>
      <c r="C902" s="17"/>
    </row>
    <row r="904" spans="1:3" x14ac:dyDescent="0.25">
      <c r="A904" s="2" t="s">
        <v>11</v>
      </c>
    </row>
    <row r="905" spans="1:3" x14ac:dyDescent="0.25">
      <c r="A905" s="19" t="s">
        <v>395</v>
      </c>
    </row>
    <row r="907" spans="1:3" ht="21" customHeight="1" x14ac:dyDescent="0.3">
      <c r="A907" s="1" t="s">
        <v>390</v>
      </c>
    </row>
    <row r="908" spans="1:3" x14ac:dyDescent="0.25">
      <c r="A908" s="2" t="s">
        <v>200</v>
      </c>
    </row>
    <row r="909" spans="1:3" x14ac:dyDescent="0.25">
      <c r="A909" s="19" t="s">
        <v>391</v>
      </c>
    </row>
    <row r="910" spans="1:3" x14ac:dyDescent="0.25">
      <c r="A910" s="19" t="s">
        <v>392</v>
      </c>
    </row>
    <row r="911" spans="1:3" x14ac:dyDescent="0.25">
      <c r="A911" s="19" t="s">
        <v>393</v>
      </c>
    </row>
    <row r="912" spans="1:3" x14ac:dyDescent="0.25">
      <c r="A912" s="2" t="s">
        <v>310</v>
      </c>
    </row>
    <row r="914" spans="1:7" x14ac:dyDescent="0.25">
      <c r="B914" s="15" t="s">
        <v>197</v>
      </c>
      <c r="C914" s="15" t="s">
        <v>304</v>
      </c>
      <c r="D914" s="15" t="s">
        <v>41</v>
      </c>
      <c r="E914" s="15" t="s">
        <v>30</v>
      </c>
      <c r="F914" s="15" t="s">
        <v>42</v>
      </c>
    </row>
    <row r="915" spans="1:7" x14ac:dyDescent="0.25">
      <c r="A915" s="4" t="s">
        <v>394</v>
      </c>
      <c r="B915" s="22" t="e">
        <f>$B891</f>
        <v>#VALUE!</v>
      </c>
      <c r="C915" s="22" t="e">
        <f>$B902</f>
        <v>#VALUE!</v>
      </c>
      <c r="D915" s="22" t="e">
        <f>$C865</f>
        <v>#VALUE!</v>
      </c>
      <c r="E915" s="22" t="e">
        <f>$D865</f>
        <v>#VALUE!</v>
      </c>
      <c r="F915" s="22" t="e">
        <f>$E865</f>
        <v>#VALUE!</v>
      </c>
      <c r="G915" s="17"/>
    </row>
    <row r="917" spans="1:7" x14ac:dyDescent="0.25">
      <c r="A917" s="2" t="s">
        <v>11</v>
      </c>
    </row>
    <row r="918" spans="1:7" x14ac:dyDescent="0.25">
      <c r="A918" s="19" t="s">
        <v>405</v>
      </c>
    </row>
    <row r="919" spans="1:7" x14ac:dyDescent="0.25">
      <c r="A919" s="19" t="s">
        <v>412</v>
      </c>
    </row>
    <row r="921" spans="1:7" ht="21" customHeight="1" x14ac:dyDescent="0.3">
      <c r="A921" s="1" t="s">
        <v>396</v>
      </c>
    </row>
    <row r="922" spans="1:7" x14ac:dyDescent="0.25">
      <c r="A922" s="2" t="s">
        <v>200</v>
      </c>
    </row>
    <row r="923" spans="1:7" x14ac:dyDescent="0.25">
      <c r="A923" s="19" t="s">
        <v>397</v>
      </c>
    </row>
    <row r="924" spans="1:7" x14ac:dyDescent="0.25">
      <c r="A924" s="19" t="s">
        <v>398</v>
      </c>
    </row>
    <row r="925" spans="1:7" x14ac:dyDescent="0.25">
      <c r="A925" s="19" t="s">
        <v>399</v>
      </c>
    </row>
    <row r="926" spans="1:7" x14ac:dyDescent="0.25">
      <c r="A926" s="19" t="s">
        <v>400</v>
      </c>
    </row>
    <row r="927" spans="1:7" x14ac:dyDescent="0.25">
      <c r="A927" s="19" t="s">
        <v>401</v>
      </c>
    </row>
    <row r="928" spans="1:7" x14ac:dyDescent="0.25">
      <c r="A928" s="19" t="s">
        <v>402</v>
      </c>
    </row>
    <row r="929" spans="1:7" x14ac:dyDescent="0.25">
      <c r="A929" s="2" t="s">
        <v>403</v>
      </c>
    </row>
    <row r="931" spans="1:7" x14ac:dyDescent="0.25">
      <c r="B931" s="15" t="s">
        <v>197</v>
      </c>
      <c r="C931" s="15" t="s">
        <v>304</v>
      </c>
      <c r="D931" s="15" t="s">
        <v>41</v>
      </c>
      <c r="E931" s="15" t="s">
        <v>30</v>
      </c>
      <c r="F931" s="15" t="s">
        <v>42</v>
      </c>
    </row>
    <row r="932" spans="1:7" x14ac:dyDescent="0.25">
      <c r="A932" s="4" t="s">
        <v>404</v>
      </c>
      <c r="B932" s="33" t="e">
        <f>(((1-$B810)*B797+$B810*B723)*$B838+Input!$B74*B723)/B915*100</f>
        <v>#VALUE!</v>
      </c>
      <c r="C932" s="33" t="e">
        <f>(((1-$B810)*C797+$B810*C723)*$B838+Input!$B74*C723)/C915*100</f>
        <v>#VALUE!</v>
      </c>
      <c r="D932" s="33" t="e">
        <f>(((1-$B810)*D797+$B810*D723)*$B838+Input!$B74*D723)/D915*100</f>
        <v>#VALUE!</v>
      </c>
      <c r="E932" s="33" t="e">
        <f>(((1-$B810)*E797+$B810*E723)*$B838+Input!$B74*E723)/E915*100</f>
        <v>#VALUE!</v>
      </c>
      <c r="F932" s="33" t="e">
        <f>(((1-$B810)*F797+$B810*F723)*$B838+Input!$B74*F723)/F915*100</f>
        <v>#VALUE!</v>
      </c>
      <c r="G932" s="17"/>
    </row>
    <row r="934" spans="1:7" x14ac:dyDescent="0.25">
      <c r="A934" s="2" t="s">
        <v>11</v>
      </c>
    </row>
    <row r="935" spans="1:7" x14ac:dyDescent="0.25">
      <c r="A935" s="19" t="s">
        <v>418</v>
      </c>
    </row>
    <row r="937" spans="1:7" ht="21" customHeight="1" x14ac:dyDescent="0.3">
      <c r="A937" s="1" t="s">
        <v>406</v>
      </c>
    </row>
    <row r="938" spans="1:7" x14ac:dyDescent="0.25">
      <c r="A938" s="2" t="s">
        <v>200</v>
      </c>
    </row>
    <row r="939" spans="1:7" x14ac:dyDescent="0.25">
      <c r="A939" s="19" t="s">
        <v>407</v>
      </c>
    </row>
    <row r="940" spans="1:7" x14ac:dyDescent="0.25">
      <c r="A940" s="19" t="s">
        <v>408</v>
      </c>
    </row>
    <row r="941" spans="1:7" x14ac:dyDescent="0.25">
      <c r="A941" s="19" t="s">
        <v>409</v>
      </c>
    </row>
    <row r="942" spans="1:7" x14ac:dyDescent="0.25">
      <c r="A942" s="2" t="s">
        <v>410</v>
      </c>
    </row>
    <row r="944" spans="1:7" x14ac:dyDescent="0.25">
      <c r="B944" s="15" t="s">
        <v>42</v>
      </c>
    </row>
    <row r="945" spans="1:7" x14ac:dyDescent="0.25">
      <c r="A945" s="4" t="s">
        <v>411</v>
      </c>
      <c r="B945" s="33" t="e">
        <f>100*(Input!$C42+$B823)/$F915</f>
        <v>#VALUE!</v>
      </c>
      <c r="C945" s="17"/>
    </row>
    <row r="947" spans="1:7" x14ac:dyDescent="0.25">
      <c r="A947" s="2" t="s">
        <v>11</v>
      </c>
    </row>
    <row r="948" spans="1:7" x14ac:dyDescent="0.25">
      <c r="A948" s="19" t="s">
        <v>418</v>
      </c>
    </row>
    <row r="950" spans="1:7" ht="21" customHeight="1" x14ac:dyDescent="0.3">
      <c r="A950" s="1" t="s">
        <v>413</v>
      </c>
    </row>
    <row r="951" spans="1:7" x14ac:dyDescent="0.25">
      <c r="A951" s="2" t="s">
        <v>200</v>
      </c>
    </row>
    <row r="952" spans="1:7" x14ac:dyDescent="0.25">
      <c r="A952" s="19" t="s">
        <v>414</v>
      </c>
    </row>
    <row r="953" spans="1:7" x14ac:dyDescent="0.25">
      <c r="A953" s="19" t="s">
        <v>415</v>
      </c>
    </row>
    <row r="954" spans="1:7" x14ac:dyDescent="0.25">
      <c r="A954" s="2" t="s">
        <v>416</v>
      </c>
    </row>
    <row r="956" spans="1:7" x14ac:dyDescent="0.25">
      <c r="B956" s="15" t="s">
        <v>197</v>
      </c>
      <c r="C956" s="15" t="s">
        <v>304</v>
      </c>
      <c r="D956" s="15" t="s">
        <v>41</v>
      </c>
      <c r="E956" s="15" t="s">
        <v>30</v>
      </c>
      <c r="F956" s="15" t="s">
        <v>42</v>
      </c>
    </row>
    <row r="957" spans="1:7" x14ac:dyDescent="0.25">
      <c r="A957" s="4" t="s">
        <v>417</v>
      </c>
      <c r="B957" s="30" t="e">
        <f>B932/(SUM($B$932:$F$932)+$B945)</f>
        <v>#VALUE!</v>
      </c>
      <c r="C957" s="30" t="e">
        <f>C932/(SUM($B$932:$F$932)+$B945)</f>
        <v>#VALUE!</v>
      </c>
      <c r="D957" s="30" t="e">
        <f>D932/(SUM($B$932:$F$932)+$B945)</f>
        <v>#VALUE!</v>
      </c>
      <c r="E957" s="30" t="e">
        <f>E932/(SUM($B$932:$F$932)+$B945)</f>
        <v>#VALUE!</v>
      </c>
      <c r="F957" s="30" t="e">
        <f>F932/(SUM($B$932:$F$932)+$B945)</f>
        <v>#VALUE!</v>
      </c>
      <c r="G957" s="17"/>
    </row>
    <row r="959" spans="1:7" x14ac:dyDescent="0.25">
      <c r="A959" s="2" t="s">
        <v>11</v>
      </c>
    </row>
    <row r="960" spans="1:7" x14ac:dyDescent="0.25">
      <c r="A960" s="19" t="s">
        <v>426</v>
      </c>
    </row>
    <row r="962" spans="1:6" ht="21" customHeight="1" x14ac:dyDescent="0.3">
      <c r="A962" s="1" t="s">
        <v>419</v>
      </c>
    </row>
    <row r="963" spans="1:6" x14ac:dyDescent="0.25">
      <c r="A963" s="2" t="s">
        <v>200</v>
      </c>
    </row>
    <row r="964" spans="1:6" x14ac:dyDescent="0.25">
      <c r="A964" s="19" t="s">
        <v>420</v>
      </c>
    </row>
    <row r="965" spans="1:6" x14ac:dyDescent="0.25">
      <c r="A965" s="23" t="s">
        <v>208</v>
      </c>
      <c r="B965" s="23" t="s">
        <v>209</v>
      </c>
      <c r="C965" s="23" t="s">
        <v>209</v>
      </c>
      <c r="D965" s="23" t="s">
        <v>209</v>
      </c>
      <c r="E965" s="23" t="s">
        <v>209</v>
      </c>
    </row>
    <row r="966" spans="1:6" x14ac:dyDescent="0.25">
      <c r="A966" s="23" t="s">
        <v>211</v>
      </c>
      <c r="B966" s="23" t="s">
        <v>212</v>
      </c>
      <c r="C966" s="23" t="s">
        <v>212</v>
      </c>
      <c r="D966" s="23" t="s">
        <v>212</v>
      </c>
      <c r="E966" s="23" t="s">
        <v>212</v>
      </c>
    </row>
    <row r="968" spans="1:6" x14ac:dyDescent="0.25">
      <c r="B968" s="15" t="s">
        <v>421</v>
      </c>
      <c r="C968" s="15" t="s">
        <v>422</v>
      </c>
      <c r="D968" s="15" t="s">
        <v>423</v>
      </c>
      <c r="E968" s="15" t="s">
        <v>424</v>
      </c>
    </row>
    <row r="969" spans="1:6" x14ac:dyDescent="0.25">
      <c r="A969" s="4" t="s">
        <v>425</v>
      </c>
      <c r="B969" s="32" t="e">
        <f>$B957</f>
        <v>#VALUE!</v>
      </c>
      <c r="C969" s="32" t="e">
        <f>$C957</f>
        <v>#VALUE!</v>
      </c>
      <c r="D969" s="32" t="e">
        <f>$D957</f>
        <v>#VALUE!</v>
      </c>
      <c r="E969" s="32" t="e">
        <f>$E957</f>
        <v>#VALUE!</v>
      </c>
      <c r="F969" s="17"/>
    </row>
    <row r="971" spans="1:6" x14ac:dyDescent="0.25">
      <c r="A971" s="2" t="s">
        <v>11</v>
      </c>
    </row>
    <row r="972" spans="1:6" x14ac:dyDescent="0.25">
      <c r="A972" s="19" t="s">
        <v>588</v>
      </c>
    </row>
    <row r="974" spans="1:6" ht="21" customHeight="1" x14ac:dyDescent="0.3">
      <c r="A974" s="1" t="s">
        <v>427</v>
      </c>
    </row>
    <row r="975" spans="1:6" x14ac:dyDescent="0.25">
      <c r="A975" s="2" t="s">
        <v>200</v>
      </c>
    </row>
    <row r="976" spans="1:6" x14ac:dyDescent="0.25">
      <c r="A976" s="19" t="s">
        <v>284</v>
      </c>
    </row>
    <row r="977" spans="1:6" x14ac:dyDescent="0.25">
      <c r="A977" s="2" t="s">
        <v>428</v>
      </c>
    </row>
    <row r="979" spans="1:6" x14ac:dyDescent="0.25">
      <c r="B979" s="15" t="s">
        <v>31</v>
      </c>
      <c r="C979" s="15" t="s">
        <v>41</v>
      </c>
      <c r="D979" s="15" t="s">
        <v>30</v>
      </c>
      <c r="E979" s="15" t="s">
        <v>42</v>
      </c>
    </row>
    <row r="980" spans="1:6" ht="30" x14ac:dyDescent="0.25">
      <c r="A980" s="4" t="s">
        <v>43</v>
      </c>
      <c r="B980" s="24" t="e">
        <f t="shared" ref="B980:E999" si="18">MAX(0,B388)</f>
        <v>#VALUE!</v>
      </c>
      <c r="C980" s="24" t="e">
        <f t="shared" si="18"/>
        <v>#VALUE!</v>
      </c>
      <c r="D980" s="24" t="e">
        <f t="shared" si="18"/>
        <v>#VALUE!</v>
      </c>
      <c r="E980" s="24" t="e">
        <f t="shared" si="18"/>
        <v>#VALUE!</v>
      </c>
      <c r="F980" s="17"/>
    </row>
    <row r="981" spans="1:6" ht="30" x14ac:dyDescent="0.25">
      <c r="A981" s="4" t="s">
        <v>47</v>
      </c>
      <c r="B981" s="24" t="e">
        <f t="shared" si="18"/>
        <v>#VALUE!</v>
      </c>
      <c r="C981" s="24" t="e">
        <f t="shared" si="18"/>
        <v>#VALUE!</v>
      </c>
      <c r="D981" s="24" t="e">
        <f t="shared" si="18"/>
        <v>#VALUE!</v>
      </c>
      <c r="E981" s="24" t="e">
        <f t="shared" si="18"/>
        <v>#VALUE!</v>
      </c>
      <c r="F981" s="17"/>
    </row>
    <row r="982" spans="1:6" x14ac:dyDescent="0.25">
      <c r="A982" s="4" t="s">
        <v>48</v>
      </c>
      <c r="B982" s="24" t="e">
        <f t="shared" si="18"/>
        <v>#VALUE!</v>
      </c>
      <c r="C982" s="24" t="e">
        <f t="shared" si="18"/>
        <v>#VALUE!</v>
      </c>
      <c r="D982" s="24" t="e">
        <f t="shared" si="18"/>
        <v>#VALUE!</v>
      </c>
      <c r="E982" s="24" t="e">
        <f t="shared" si="18"/>
        <v>#VALUE!</v>
      </c>
      <c r="F982" s="17"/>
    </row>
    <row r="983" spans="1:6" x14ac:dyDescent="0.25">
      <c r="A983" s="4" t="s">
        <v>49</v>
      </c>
      <c r="B983" s="24" t="e">
        <f t="shared" si="18"/>
        <v>#VALUE!</v>
      </c>
      <c r="C983" s="24" t="e">
        <f t="shared" si="18"/>
        <v>#VALUE!</v>
      </c>
      <c r="D983" s="24" t="e">
        <f t="shared" si="18"/>
        <v>#VALUE!</v>
      </c>
      <c r="E983" s="24" t="e">
        <f t="shared" si="18"/>
        <v>#VALUE!</v>
      </c>
      <c r="F983" s="17"/>
    </row>
    <row r="984" spans="1:6" x14ac:dyDescent="0.25">
      <c r="A984" s="4" t="s">
        <v>50</v>
      </c>
      <c r="B984" s="24" t="e">
        <f t="shared" si="18"/>
        <v>#VALUE!</v>
      </c>
      <c r="C984" s="24" t="e">
        <f t="shared" si="18"/>
        <v>#VALUE!</v>
      </c>
      <c r="D984" s="24" t="e">
        <f t="shared" si="18"/>
        <v>#VALUE!</v>
      </c>
      <c r="E984" s="24" t="e">
        <f t="shared" si="18"/>
        <v>#VALUE!</v>
      </c>
      <c r="F984" s="17"/>
    </row>
    <row r="985" spans="1:6" x14ac:dyDescent="0.25">
      <c r="A985" s="4" t="s">
        <v>51</v>
      </c>
      <c r="B985" s="24" t="e">
        <f t="shared" si="18"/>
        <v>#VALUE!</v>
      </c>
      <c r="C985" s="24" t="e">
        <f t="shared" si="18"/>
        <v>#VALUE!</v>
      </c>
      <c r="D985" s="24" t="e">
        <f t="shared" si="18"/>
        <v>#VALUE!</v>
      </c>
      <c r="E985" s="24" t="e">
        <f t="shared" si="18"/>
        <v>#VALUE!</v>
      </c>
      <c r="F985" s="17"/>
    </row>
    <row r="986" spans="1:6" x14ac:dyDescent="0.25">
      <c r="A986" s="4" t="s">
        <v>52</v>
      </c>
      <c r="B986" s="24" t="e">
        <f t="shared" si="18"/>
        <v>#VALUE!</v>
      </c>
      <c r="C986" s="24" t="e">
        <f t="shared" si="18"/>
        <v>#VALUE!</v>
      </c>
      <c r="D986" s="24" t="e">
        <f t="shared" si="18"/>
        <v>#VALUE!</v>
      </c>
      <c r="E986" s="24" t="e">
        <f t="shared" si="18"/>
        <v>#VALUE!</v>
      </c>
      <c r="F986" s="17"/>
    </row>
    <row r="987" spans="1:6" x14ac:dyDescent="0.25">
      <c r="A987" s="4" t="s">
        <v>53</v>
      </c>
      <c r="B987" s="24" t="e">
        <f t="shared" si="18"/>
        <v>#VALUE!</v>
      </c>
      <c r="C987" s="24" t="e">
        <f t="shared" si="18"/>
        <v>#VALUE!</v>
      </c>
      <c r="D987" s="24" t="e">
        <f t="shared" si="18"/>
        <v>#VALUE!</v>
      </c>
      <c r="E987" s="24" t="e">
        <f t="shared" si="18"/>
        <v>#VALUE!</v>
      </c>
      <c r="F987" s="17"/>
    </row>
    <row r="988" spans="1:6" x14ac:dyDescent="0.25">
      <c r="A988" s="4" t="s">
        <v>54</v>
      </c>
      <c r="B988" s="24" t="e">
        <f t="shared" si="18"/>
        <v>#VALUE!</v>
      </c>
      <c r="C988" s="24" t="e">
        <f t="shared" si="18"/>
        <v>#VALUE!</v>
      </c>
      <c r="D988" s="24" t="e">
        <f t="shared" si="18"/>
        <v>#VALUE!</v>
      </c>
      <c r="E988" s="24" t="e">
        <f t="shared" si="18"/>
        <v>#VALUE!</v>
      </c>
      <c r="F988" s="17"/>
    </row>
    <row r="989" spans="1:6" x14ac:dyDescent="0.25">
      <c r="A989" s="4" t="s">
        <v>55</v>
      </c>
      <c r="B989" s="24" t="e">
        <f t="shared" si="18"/>
        <v>#VALUE!</v>
      </c>
      <c r="C989" s="24" t="e">
        <f t="shared" si="18"/>
        <v>#VALUE!</v>
      </c>
      <c r="D989" s="24" t="e">
        <f t="shared" si="18"/>
        <v>#VALUE!</v>
      </c>
      <c r="E989" s="24" t="e">
        <f t="shared" si="18"/>
        <v>#VALUE!</v>
      </c>
      <c r="F989" s="17"/>
    </row>
    <row r="990" spans="1:6" x14ac:dyDescent="0.25">
      <c r="A990" s="4" t="s">
        <v>56</v>
      </c>
      <c r="B990" s="24" t="e">
        <f t="shared" si="18"/>
        <v>#VALUE!</v>
      </c>
      <c r="C990" s="24" t="e">
        <f t="shared" si="18"/>
        <v>#VALUE!</v>
      </c>
      <c r="D990" s="24" t="e">
        <f t="shared" si="18"/>
        <v>#VALUE!</v>
      </c>
      <c r="E990" s="24" t="e">
        <f t="shared" si="18"/>
        <v>#VALUE!</v>
      </c>
      <c r="F990" s="17"/>
    </row>
    <row r="991" spans="1:6" x14ac:dyDescent="0.25">
      <c r="A991" s="4" t="s">
        <v>57</v>
      </c>
      <c r="B991" s="24" t="e">
        <f t="shared" si="18"/>
        <v>#VALUE!</v>
      </c>
      <c r="C991" s="24" t="e">
        <f t="shared" si="18"/>
        <v>#VALUE!</v>
      </c>
      <c r="D991" s="24" t="e">
        <f t="shared" si="18"/>
        <v>#VALUE!</v>
      </c>
      <c r="E991" s="24" t="e">
        <f t="shared" si="18"/>
        <v>#VALUE!</v>
      </c>
      <c r="F991" s="17"/>
    </row>
    <row r="992" spans="1:6" x14ac:dyDescent="0.25">
      <c r="A992" s="4" t="s">
        <v>58</v>
      </c>
      <c r="B992" s="24" t="e">
        <f t="shared" si="18"/>
        <v>#VALUE!</v>
      </c>
      <c r="C992" s="24" t="e">
        <f t="shared" si="18"/>
        <v>#VALUE!</v>
      </c>
      <c r="D992" s="24" t="e">
        <f t="shared" si="18"/>
        <v>#VALUE!</v>
      </c>
      <c r="E992" s="24" t="e">
        <f t="shared" si="18"/>
        <v>#VALUE!</v>
      </c>
      <c r="F992" s="17"/>
    </row>
    <row r="993" spans="1:6" x14ac:dyDescent="0.25">
      <c r="A993" s="4" t="s">
        <v>59</v>
      </c>
      <c r="B993" s="24" t="e">
        <f t="shared" si="18"/>
        <v>#VALUE!</v>
      </c>
      <c r="C993" s="24" t="e">
        <f t="shared" si="18"/>
        <v>#VALUE!</v>
      </c>
      <c r="D993" s="24" t="e">
        <f t="shared" si="18"/>
        <v>#VALUE!</v>
      </c>
      <c r="E993" s="24" t="e">
        <f t="shared" si="18"/>
        <v>#VALUE!</v>
      </c>
      <c r="F993" s="17"/>
    </row>
    <row r="994" spans="1:6" x14ac:dyDescent="0.25">
      <c r="A994" s="4" t="s">
        <v>60</v>
      </c>
      <c r="B994" s="24" t="e">
        <f t="shared" si="18"/>
        <v>#VALUE!</v>
      </c>
      <c r="C994" s="24" t="e">
        <f t="shared" si="18"/>
        <v>#VALUE!</v>
      </c>
      <c r="D994" s="24" t="e">
        <f t="shared" si="18"/>
        <v>#VALUE!</v>
      </c>
      <c r="E994" s="24" t="e">
        <f t="shared" si="18"/>
        <v>#VALUE!</v>
      </c>
      <c r="F994" s="17"/>
    </row>
    <row r="995" spans="1:6" x14ac:dyDescent="0.25">
      <c r="A995" s="4" t="s">
        <v>61</v>
      </c>
      <c r="B995" s="24" t="e">
        <f t="shared" si="18"/>
        <v>#VALUE!</v>
      </c>
      <c r="C995" s="24" t="e">
        <f t="shared" si="18"/>
        <v>#VALUE!</v>
      </c>
      <c r="D995" s="24" t="e">
        <f t="shared" si="18"/>
        <v>#VALUE!</v>
      </c>
      <c r="E995" s="24" t="e">
        <f t="shared" si="18"/>
        <v>#VALUE!</v>
      </c>
      <c r="F995" s="17"/>
    </row>
    <row r="996" spans="1:6" x14ac:dyDescent="0.25">
      <c r="A996" s="4" t="s">
        <v>62</v>
      </c>
      <c r="B996" s="24" t="e">
        <f t="shared" si="18"/>
        <v>#VALUE!</v>
      </c>
      <c r="C996" s="24" t="e">
        <f t="shared" si="18"/>
        <v>#VALUE!</v>
      </c>
      <c r="D996" s="24" t="e">
        <f t="shared" si="18"/>
        <v>#VALUE!</v>
      </c>
      <c r="E996" s="24" t="e">
        <f t="shared" si="18"/>
        <v>#VALUE!</v>
      </c>
      <c r="F996" s="17"/>
    </row>
    <row r="997" spans="1:6" x14ac:dyDescent="0.25">
      <c r="A997" s="4" t="s">
        <v>63</v>
      </c>
      <c r="B997" s="24" t="e">
        <f t="shared" si="18"/>
        <v>#VALUE!</v>
      </c>
      <c r="C997" s="24" t="e">
        <f t="shared" si="18"/>
        <v>#VALUE!</v>
      </c>
      <c r="D997" s="24" t="e">
        <f t="shared" si="18"/>
        <v>#VALUE!</v>
      </c>
      <c r="E997" s="24" t="e">
        <f t="shared" si="18"/>
        <v>#VALUE!</v>
      </c>
      <c r="F997" s="17"/>
    </row>
    <row r="998" spans="1:6" x14ac:dyDescent="0.25">
      <c r="A998" s="4" t="s">
        <v>64</v>
      </c>
      <c r="B998" s="24" t="e">
        <f t="shared" si="18"/>
        <v>#VALUE!</v>
      </c>
      <c r="C998" s="24" t="e">
        <f t="shared" si="18"/>
        <v>#VALUE!</v>
      </c>
      <c r="D998" s="24" t="e">
        <f t="shared" si="18"/>
        <v>#VALUE!</v>
      </c>
      <c r="E998" s="24" t="e">
        <f t="shared" si="18"/>
        <v>#VALUE!</v>
      </c>
      <c r="F998" s="17"/>
    </row>
    <row r="999" spans="1:6" x14ac:dyDescent="0.25">
      <c r="A999" s="4" t="s">
        <v>65</v>
      </c>
      <c r="B999" s="24" t="e">
        <f t="shared" si="18"/>
        <v>#VALUE!</v>
      </c>
      <c r="C999" s="24" t="e">
        <f t="shared" si="18"/>
        <v>#VALUE!</v>
      </c>
      <c r="D999" s="24" t="e">
        <f t="shared" si="18"/>
        <v>#VALUE!</v>
      </c>
      <c r="E999" s="24" t="e">
        <f t="shared" si="18"/>
        <v>#VALUE!</v>
      </c>
      <c r="F999" s="17"/>
    </row>
    <row r="1000" spans="1:6" x14ac:dyDescent="0.25">
      <c r="A1000" s="4" t="s">
        <v>66</v>
      </c>
      <c r="B1000" s="24" t="e">
        <f t="shared" ref="B1000:E1019" si="19">MAX(0,B408)</f>
        <v>#VALUE!</v>
      </c>
      <c r="C1000" s="24" t="e">
        <f t="shared" si="19"/>
        <v>#VALUE!</v>
      </c>
      <c r="D1000" s="24" t="e">
        <f t="shared" si="19"/>
        <v>#VALUE!</v>
      </c>
      <c r="E1000" s="24" t="e">
        <f t="shared" si="19"/>
        <v>#VALUE!</v>
      </c>
      <c r="F1000" s="17"/>
    </row>
    <row r="1001" spans="1:6" x14ac:dyDescent="0.25">
      <c r="A1001" s="4" t="s">
        <v>67</v>
      </c>
      <c r="B1001" s="24" t="e">
        <f t="shared" si="19"/>
        <v>#VALUE!</v>
      </c>
      <c r="C1001" s="24" t="e">
        <f t="shared" si="19"/>
        <v>#VALUE!</v>
      </c>
      <c r="D1001" s="24" t="e">
        <f t="shared" si="19"/>
        <v>#VALUE!</v>
      </c>
      <c r="E1001" s="24" t="e">
        <f t="shared" si="19"/>
        <v>#VALUE!</v>
      </c>
      <c r="F1001" s="17"/>
    </row>
    <row r="1002" spans="1:6" x14ac:dyDescent="0.25">
      <c r="A1002" s="4" t="s">
        <v>68</v>
      </c>
      <c r="B1002" s="24" t="e">
        <f t="shared" si="19"/>
        <v>#VALUE!</v>
      </c>
      <c r="C1002" s="24" t="e">
        <f t="shared" si="19"/>
        <v>#VALUE!</v>
      </c>
      <c r="D1002" s="24" t="e">
        <f t="shared" si="19"/>
        <v>#VALUE!</v>
      </c>
      <c r="E1002" s="24" t="e">
        <f t="shared" si="19"/>
        <v>#VALUE!</v>
      </c>
      <c r="F1002" s="17"/>
    </row>
    <row r="1003" spans="1:6" x14ac:dyDescent="0.25">
      <c r="A1003" s="4" t="s">
        <v>69</v>
      </c>
      <c r="B1003" s="24" t="e">
        <f t="shared" si="19"/>
        <v>#VALUE!</v>
      </c>
      <c r="C1003" s="24" t="e">
        <f t="shared" si="19"/>
        <v>#VALUE!</v>
      </c>
      <c r="D1003" s="24" t="e">
        <f t="shared" si="19"/>
        <v>#VALUE!</v>
      </c>
      <c r="E1003" s="24" t="e">
        <f t="shared" si="19"/>
        <v>#VALUE!</v>
      </c>
      <c r="F1003" s="17"/>
    </row>
    <row r="1004" spans="1:6" x14ac:dyDescent="0.25">
      <c r="A1004" s="4" t="s">
        <v>70</v>
      </c>
      <c r="B1004" s="24" t="e">
        <f t="shared" si="19"/>
        <v>#VALUE!</v>
      </c>
      <c r="C1004" s="24" t="e">
        <f t="shared" si="19"/>
        <v>#VALUE!</v>
      </c>
      <c r="D1004" s="24" t="e">
        <f t="shared" si="19"/>
        <v>#VALUE!</v>
      </c>
      <c r="E1004" s="24" t="e">
        <f t="shared" si="19"/>
        <v>#VALUE!</v>
      </c>
      <c r="F1004" s="17"/>
    </row>
    <row r="1005" spans="1:6" ht="30" x14ac:dyDescent="0.25">
      <c r="A1005" s="4" t="s">
        <v>71</v>
      </c>
      <c r="B1005" s="24" t="e">
        <f t="shared" si="19"/>
        <v>#VALUE!</v>
      </c>
      <c r="C1005" s="24" t="e">
        <f t="shared" si="19"/>
        <v>#VALUE!</v>
      </c>
      <c r="D1005" s="24" t="e">
        <f t="shared" si="19"/>
        <v>#VALUE!</v>
      </c>
      <c r="E1005" s="24" t="e">
        <f t="shared" si="19"/>
        <v>#VALUE!</v>
      </c>
      <c r="F1005" s="17"/>
    </row>
    <row r="1006" spans="1:6" x14ac:dyDescent="0.25">
      <c r="A1006" s="4" t="s">
        <v>72</v>
      </c>
      <c r="B1006" s="24" t="e">
        <f t="shared" si="19"/>
        <v>#VALUE!</v>
      </c>
      <c r="C1006" s="24" t="e">
        <f t="shared" si="19"/>
        <v>#VALUE!</v>
      </c>
      <c r="D1006" s="24" t="e">
        <f t="shared" si="19"/>
        <v>#VALUE!</v>
      </c>
      <c r="E1006" s="24" t="e">
        <f t="shared" si="19"/>
        <v>#VALUE!</v>
      </c>
      <c r="F1006" s="17"/>
    </row>
    <row r="1007" spans="1:6" x14ac:dyDescent="0.25">
      <c r="A1007" s="4" t="s">
        <v>73</v>
      </c>
      <c r="B1007" s="24" t="e">
        <f t="shared" si="19"/>
        <v>#VALUE!</v>
      </c>
      <c r="C1007" s="24" t="e">
        <f t="shared" si="19"/>
        <v>#VALUE!</v>
      </c>
      <c r="D1007" s="24" t="e">
        <f t="shared" si="19"/>
        <v>#VALUE!</v>
      </c>
      <c r="E1007" s="24" t="e">
        <f t="shared" si="19"/>
        <v>#VALUE!</v>
      </c>
      <c r="F1007" s="17"/>
    </row>
    <row r="1008" spans="1:6" x14ac:dyDescent="0.25">
      <c r="A1008" s="4" t="s">
        <v>74</v>
      </c>
      <c r="B1008" s="24" t="e">
        <f t="shared" si="19"/>
        <v>#VALUE!</v>
      </c>
      <c r="C1008" s="24" t="e">
        <f t="shared" si="19"/>
        <v>#VALUE!</v>
      </c>
      <c r="D1008" s="24" t="e">
        <f t="shared" si="19"/>
        <v>#VALUE!</v>
      </c>
      <c r="E1008" s="24" t="e">
        <f t="shared" si="19"/>
        <v>#VALUE!</v>
      </c>
      <c r="F1008" s="17"/>
    </row>
    <row r="1009" spans="1:6" x14ac:dyDescent="0.25">
      <c r="A1009" s="4" t="s">
        <v>75</v>
      </c>
      <c r="B1009" s="24" t="e">
        <f t="shared" si="19"/>
        <v>#VALUE!</v>
      </c>
      <c r="C1009" s="24" t="e">
        <f t="shared" si="19"/>
        <v>#VALUE!</v>
      </c>
      <c r="D1009" s="24" t="e">
        <f t="shared" si="19"/>
        <v>#VALUE!</v>
      </c>
      <c r="E1009" s="24" t="e">
        <f t="shared" si="19"/>
        <v>#VALUE!</v>
      </c>
      <c r="F1009" s="17"/>
    </row>
    <row r="1010" spans="1:6" x14ac:dyDescent="0.25">
      <c r="A1010" s="4" t="s">
        <v>76</v>
      </c>
      <c r="B1010" s="24" t="e">
        <f t="shared" si="19"/>
        <v>#VALUE!</v>
      </c>
      <c r="C1010" s="24" t="e">
        <f t="shared" si="19"/>
        <v>#VALUE!</v>
      </c>
      <c r="D1010" s="24" t="e">
        <f t="shared" si="19"/>
        <v>#VALUE!</v>
      </c>
      <c r="E1010" s="24" t="e">
        <f t="shared" si="19"/>
        <v>#VALUE!</v>
      </c>
      <c r="F1010" s="17"/>
    </row>
    <row r="1011" spans="1:6" ht="30" x14ac:dyDescent="0.25">
      <c r="A1011" s="4" t="s">
        <v>77</v>
      </c>
      <c r="B1011" s="24" t="e">
        <f t="shared" si="19"/>
        <v>#VALUE!</v>
      </c>
      <c r="C1011" s="24" t="e">
        <f t="shared" si="19"/>
        <v>#VALUE!</v>
      </c>
      <c r="D1011" s="24" t="e">
        <f t="shared" si="19"/>
        <v>#VALUE!</v>
      </c>
      <c r="E1011" s="24" t="e">
        <f t="shared" si="19"/>
        <v>#VALUE!</v>
      </c>
      <c r="F1011" s="17"/>
    </row>
    <row r="1012" spans="1:6" ht="30" x14ac:dyDescent="0.25">
      <c r="A1012" s="4" t="s">
        <v>78</v>
      </c>
      <c r="B1012" s="24" t="e">
        <f t="shared" si="19"/>
        <v>#VALUE!</v>
      </c>
      <c r="C1012" s="24" t="e">
        <f t="shared" si="19"/>
        <v>#VALUE!</v>
      </c>
      <c r="D1012" s="24" t="e">
        <f t="shared" si="19"/>
        <v>#VALUE!</v>
      </c>
      <c r="E1012" s="24" t="e">
        <f t="shared" si="19"/>
        <v>#VALUE!</v>
      </c>
      <c r="F1012" s="17"/>
    </row>
    <row r="1014" spans="1:6" x14ac:dyDescent="0.25">
      <c r="A1014" s="2" t="s">
        <v>11</v>
      </c>
    </row>
    <row r="1015" spans="1:6" x14ac:dyDescent="0.25">
      <c r="A1015" s="19" t="s">
        <v>434</v>
      </c>
    </row>
    <row r="1016" spans="1:6" x14ac:dyDescent="0.25">
      <c r="A1016" s="19" t="s">
        <v>437</v>
      </c>
    </row>
    <row r="1018" spans="1:6" ht="21" customHeight="1" x14ac:dyDescent="0.3">
      <c r="A1018" s="1" t="s">
        <v>430</v>
      </c>
    </row>
    <row r="1019" spans="1:6" x14ac:dyDescent="0.25">
      <c r="A1019" s="2" t="s">
        <v>200</v>
      </c>
    </row>
    <row r="1020" spans="1:6" x14ac:dyDescent="0.25">
      <c r="A1020" s="19" t="s">
        <v>431</v>
      </c>
    </row>
    <row r="1021" spans="1:6" x14ac:dyDescent="0.25">
      <c r="A1021" s="19" t="s">
        <v>432</v>
      </c>
    </row>
    <row r="1022" spans="1:6" x14ac:dyDescent="0.25">
      <c r="A1022" s="2" t="s">
        <v>238</v>
      </c>
    </row>
    <row r="1024" spans="1:6" x14ac:dyDescent="0.25">
      <c r="B1024" s="15" t="s">
        <v>31</v>
      </c>
      <c r="C1024" s="15" t="s">
        <v>41</v>
      </c>
      <c r="D1024" s="15" t="s">
        <v>30</v>
      </c>
      <c r="E1024" s="15" t="s">
        <v>42</v>
      </c>
    </row>
    <row r="1025" spans="1:6" x14ac:dyDescent="0.25">
      <c r="A1025" s="4" t="s">
        <v>433</v>
      </c>
      <c r="B1025" s="24" t="e">
        <f>SUMPRODUCT(B$980:B$1012,$D$98:$D$130)</f>
        <v>#VALUE!</v>
      </c>
      <c r="C1025" s="24" t="e">
        <f>SUMPRODUCT(C$980:C$1012,$D$98:$D$130)</f>
        <v>#VALUE!</v>
      </c>
      <c r="D1025" s="24" t="e">
        <f>SUMPRODUCT(D$980:D$1012,$D$98:$D$130)</f>
        <v>#VALUE!</v>
      </c>
      <c r="E1025" s="24" t="e">
        <f>SUMPRODUCT(E$980:E$1012,$D$98:$D$130)</f>
        <v>#VALUE!</v>
      </c>
      <c r="F1025" s="17"/>
    </row>
    <row r="1027" spans="1:6" x14ac:dyDescent="0.25">
      <c r="A1027" s="2" t="s">
        <v>11</v>
      </c>
    </row>
    <row r="1028" spans="1:6" x14ac:dyDescent="0.25">
      <c r="A1028" s="19" t="s">
        <v>443</v>
      </c>
    </row>
    <row r="1030" spans="1:6" ht="21" customHeight="1" x14ac:dyDescent="0.3">
      <c r="A1030" s="1" t="s">
        <v>435</v>
      </c>
    </row>
    <row r="1031" spans="1:6" x14ac:dyDescent="0.25">
      <c r="A1031" s="2" t="s">
        <v>200</v>
      </c>
    </row>
    <row r="1032" spans="1:6" x14ac:dyDescent="0.25">
      <c r="A1032" s="19" t="s">
        <v>431</v>
      </c>
    </row>
    <row r="1033" spans="1:6" x14ac:dyDescent="0.25">
      <c r="A1033" s="2" t="s">
        <v>318</v>
      </c>
    </row>
    <row r="1035" spans="1:6" x14ac:dyDescent="0.25">
      <c r="B1035" s="15" t="s">
        <v>31</v>
      </c>
      <c r="C1035" s="15" t="s">
        <v>41</v>
      </c>
      <c r="D1035" s="15" t="s">
        <v>30</v>
      </c>
      <c r="E1035" s="15" t="s">
        <v>42</v>
      </c>
    </row>
    <row r="1036" spans="1:6" x14ac:dyDescent="0.25">
      <c r="A1036" s="4" t="s">
        <v>436</v>
      </c>
      <c r="B1036" s="24" t="e">
        <f>SUM(B$980:B$1012)</f>
        <v>#VALUE!</v>
      </c>
      <c r="C1036" s="24" t="e">
        <f>SUM(C$980:C$1012)</f>
        <v>#VALUE!</v>
      </c>
      <c r="D1036" s="24" t="e">
        <f>SUM(D$980:D$1012)</f>
        <v>#VALUE!</v>
      </c>
      <c r="E1036" s="24" t="e">
        <f>SUM(E$980:E$1012)</f>
        <v>#VALUE!</v>
      </c>
      <c r="F1036" s="17"/>
    </row>
    <row r="1038" spans="1:6" x14ac:dyDescent="0.25">
      <c r="A1038" s="2" t="s">
        <v>11</v>
      </c>
    </row>
    <row r="1039" spans="1:6" x14ac:dyDescent="0.25">
      <c r="A1039" s="19" t="s">
        <v>443</v>
      </c>
    </row>
    <row r="1041" spans="1:6" ht="21" customHeight="1" x14ac:dyDescent="0.3">
      <c r="A1041" s="1" t="s">
        <v>438</v>
      </c>
    </row>
    <row r="1042" spans="1:6" x14ac:dyDescent="0.25">
      <c r="A1042" s="2" t="s">
        <v>200</v>
      </c>
    </row>
    <row r="1043" spans="1:6" x14ac:dyDescent="0.25">
      <c r="A1043" s="19" t="s">
        <v>439</v>
      </c>
    </row>
    <row r="1044" spans="1:6" x14ac:dyDescent="0.25">
      <c r="A1044" s="19" t="s">
        <v>440</v>
      </c>
    </row>
    <row r="1045" spans="1:6" x14ac:dyDescent="0.25">
      <c r="A1045" s="2" t="s">
        <v>441</v>
      </c>
    </row>
    <row r="1047" spans="1:6" x14ac:dyDescent="0.25">
      <c r="B1047" s="15" t="s">
        <v>31</v>
      </c>
      <c r="C1047" s="15" t="s">
        <v>41</v>
      </c>
      <c r="D1047" s="15" t="s">
        <v>30</v>
      </c>
      <c r="E1047" s="15" t="s">
        <v>42</v>
      </c>
    </row>
    <row r="1048" spans="1:6" ht="30" x14ac:dyDescent="0.25">
      <c r="A1048" s="4" t="s">
        <v>442</v>
      </c>
      <c r="B1048" s="30" t="e">
        <f>B1025/B1036</f>
        <v>#VALUE!</v>
      </c>
      <c r="C1048" s="30" t="e">
        <f>C1025/C1036</f>
        <v>#VALUE!</v>
      </c>
      <c r="D1048" s="30" t="e">
        <f>D1025/D1036</f>
        <v>#VALUE!</v>
      </c>
      <c r="E1048" s="30" t="e">
        <f>E1025/E1036</f>
        <v>#VALUE!</v>
      </c>
      <c r="F1048" s="17"/>
    </row>
    <row r="1050" spans="1:6" x14ac:dyDescent="0.25">
      <c r="A1050" s="2" t="s">
        <v>11</v>
      </c>
    </row>
    <row r="1051" spans="1:6" x14ac:dyDescent="0.25">
      <c r="A1051" s="19" t="s">
        <v>449</v>
      </c>
    </row>
    <row r="1053" spans="1:6" ht="21" customHeight="1" x14ac:dyDescent="0.3">
      <c r="A1053" s="1" t="s">
        <v>444</v>
      </c>
    </row>
    <row r="1054" spans="1:6" x14ac:dyDescent="0.25">
      <c r="A1054" s="2" t="s">
        <v>200</v>
      </c>
    </row>
    <row r="1055" spans="1:6" x14ac:dyDescent="0.25">
      <c r="A1055" s="19" t="s">
        <v>445</v>
      </c>
    </row>
    <row r="1056" spans="1:6" x14ac:dyDescent="0.25">
      <c r="A1056" s="23" t="s">
        <v>208</v>
      </c>
      <c r="B1056" s="23" t="s">
        <v>209</v>
      </c>
      <c r="C1056" s="23" t="s">
        <v>209</v>
      </c>
    </row>
    <row r="1057" spans="1:4" x14ac:dyDescent="0.25">
      <c r="A1057" s="23" t="s">
        <v>211</v>
      </c>
      <c r="B1057" s="23" t="s">
        <v>212</v>
      </c>
      <c r="C1057" s="23" t="s">
        <v>212</v>
      </c>
    </row>
    <row r="1059" spans="1:4" x14ac:dyDescent="0.25">
      <c r="B1059" s="15" t="s">
        <v>446</v>
      </c>
      <c r="C1059" s="15" t="s">
        <v>447</v>
      </c>
    </row>
    <row r="1060" spans="1:4" x14ac:dyDescent="0.25">
      <c r="A1060" s="4" t="s">
        <v>448</v>
      </c>
      <c r="B1060" s="32" t="e">
        <f>$B1048</f>
        <v>#VALUE!</v>
      </c>
      <c r="C1060" s="32" t="e">
        <f>$D1048</f>
        <v>#VALUE!</v>
      </c>
      <c r="D1060" s="17"/>
    </row>
    <row r="1062" spans="1:4" x14ac:dyDescent="0.25">
      <c r="A1062" s="2" t="s">
        <v>11</v>
      </c>
    </row>
    <row r="1063" spans="1:4" x14ac:dyDescent="0.25">
      <c r="A1063" s="19" t="s">
        <v>588</v>
      </c>
    </row>
  </sheetData>
  <sheetProtection sheet="1" objects="1" scenarios="1"/>
  <dataValidations count="1">
    <dataValidation type="decimal" operator="greaterThanOrEqual" allowBlank="1" showInputMessage="1" showErrorMessage="1" sqref="C98:C130">
      <formula1>0</formula1>
    </dataValidation>
  </dataValidations>
  <hyperlinks>
    <hyperlink ref="A5" location="'Input'!B84" display="x1 = 1329. Net new connections and reinforcement costs (£)"/>
    <hyperlink ref="A6" location="'Input'!B94" display="x2 = 1330. Allocated costs (£/year)"/>
    <hyperlink ref="A45" location="'CDCM'!B56" display="→ 1402. Expenditure data"/>
    <hyperlink ref="A46" location="'CDCM'!B387" display="→ 1414. Complete allocation"/>
    <hyperlink ref="A47" location="'EDCM'!B58" display="→ 1502. Complete allocation"/>
    <hyperlink ref="A51" location="'Input'!B155" display="x1 = 1335. Total costs (£/year)"/>
    <hyperlink ref="A52" location="'CDCM'!B9" display="x2 = 1401. Allocated costs after DCP 117 adjustments"/>
    <hyperlink ref="A92" location="'CDCM'!B387" display="→ 1414. Complete allocation"/>
    <hyperlink ref="A93" location="'EDCM'!B58" display="→ 1502. Complete allocation"/>
    <hyperlink ref="A133" location="'CDCM'!B340" display="→ 1413. All allocation percentages"/>
    <hyperlink ref="A134" location="'CDCM'!B387" display="→ 1414. Complete allocation"/>
    <hyperlink ref="A135" location="'CDCM'!B490" display="→ 1417. Allocation of LV to LV services"/>
    <hyperlink ref="A136" location="'CDCM'!B668" display="→ 1421. Complete allocation, adjusted for regulatory capitalisation"/>
    <hyperlink ref="A137" location="'CDCM'!B822" display="→ 1431. To be deducted from revenue and treated as &quot;upstream&quot; cost"/>
    <hyperlink ref="A138" location="'CDCM'!B1024" display="→ 1444. Direct costs"/>
    <hyperlink ref="A139" location="'EDCM'!B11" display="→ 1501. All allocation percentages"/>
    <hyperlink ref="A140" location="'EDCM'!B58" display="→ 1502. Complete allocation"/>
    <hyperlink ref="A141" location="'EDCM'!B147" display="→ 1504. Direct costs"/>
    <hyperlink ref="A142" location="'EDCM'!B376" display="→ 1514. Complete allocation, adjusted for regulatory capitalisation"/>
    <hyperlink ref="A146" location="'Input'!B198" display="x1 = 1355. Asset quantity (in MEAV data)"/>
    <hyperlink ref="A147" location="'Input'!C198" display="x2 = 1355. Unit MEAV (£) (in MEAV data)"/>
    <hyperlink ref="A240" location="'CDCM'!B250" display="→ 1405. MEAV by network level (£)"/>
    <hyperlink ref="A241" location="'CDCM'!B478" display="→ 1416. MEAV: ratio of LV services to LV total"/>
    <hyperlink ref="A242" location="'EDCM'!B257" display="→ 1511. MEAV calculations"/>
    <hyperlink ref="A246" location="'CDCM'!C152" display="x1 = 1404. MEAV mapping (in MEAV calculations)"/>
    <hyperlink ref="A247" location="'CDCM'!B152" display="x2 = 1404. MEAV (£) (in MEAV calculations)"/>
    <hyperlink ref="A254" location="'CDCM'!B261" display="→ 1406. MEAV percentages"/>
    <hyperlink ref="A258" location="'CDCM'!B250" display="x1 = 1405. MEAV by network level (£)"/>
    <hyperlink ref="A265" location="'CDCM'!B308" display="→ 1410. MEAV percentages after DCP 118 exclusions"/>
    <hyperlink ref="A266" location="'EDCM'!B11" display="→ 1501. All allocation percentages"/>
    <hyperlink ref="A274" location="'CDCM'!B283" display="→ 1408. Proportion of EHV notional assets which are in the CDCM"/>
    <hyperlink ref="A278" location="'Input'!B145" display="x1 = 1332. All notional assets in EDCM (£)"/>
    <hyperlink ref="A279" location="'CDCM'!B270" display="x2 = 1407. EHV asset levels"/>
    <hyperlink ref="A280" location="'Input'!B136" display="x3 = 1331. Assets in CDCM model (£)"/>
    <hyperlink ref="A287" location="'CDCM'!B295" display="→ 1409. Proportion to be kept"/>
    <hyperlink ref="A291" location="'CDCM'!B283" display="x1 = 1408. Proportion of EHV notional assets which are in the CDCM"/>
    <hyperlink ref="A299" location="'CDCM'!B308" display="→ 1410. MEAV percentages after DCP 118 exclusions"/>
    <hyperlink ref="A300" location="'CDCM'!B746" display="→ 1425. Net capex percentages after DCP 118 exclusions"/>
    <hyperlink ref="A304" location="'CDCM'!B261" display="x1 = 1406. MEAV percentages"/>
    <hyperlink ref="A305" location="'CDCM'!B295" display="x2 = 1409. Proportion to be kept"/>
    <hyperlink ref="A312" location="'CDCM'!B340" display="→ 1413. All allocation percentages"/>
    <hyperlink ref="A320" location="'CDCM'!B340" display="→ 1413. All allocation percentages"/>
    <hyperlink ref="A321" location="'EDCM'!B11" display="→ 1501. All allocation percentages"/>
    <hyperlink ref="A329" location="'CDCM'!B340" display="→ 1413. All allocation percentages"/>
    <hyperlink ref="A330" location="'EDCM'!B11" display="→ 1501. All allocation percentages"/>
    <hyperlink ref="A334" location="'CDCM'!B97" display="x1 = 1403. Allocation key (in Allocation rules)"/>
    <hyperlink ref="A335" location="'CDCM'!B325" display="x2 = 1412. LV only"/>
    <hyperlink ref="A336" location="'CDCM'!B308" display="x3 = 1410. MEAV percentages after DCP 118 exclusions"/>
    <hyperlink ref="A337" location="'CDCM'!B316" display="x4 = 1411. EHV only"/>
    <hyperlink ref="A376" location="'CDCM'!B387" display="→ 1414. Complete allocation"/>
    <hyperlink ref="A380" location="'CDCM'!B97" display="x1 = 1403. Allocation key (in Allocation rules)"/>
    <hyperlink ref="A381" location="'CDCM'!B9" display="x2 = 1401. Allocated costs after DCP 117 adjustments"/>
    <hyperlink ref="A382" location="'CDCM'!B56" display="x3 = 1402. Total costs (£/year) (copy) (in Expenditure data)"/>
    <hyperlink ref="A383" location="'CDCM'!C56" display="x4 = 1402. Amounts already allocated (in Expenditure data)"/>
    <hyperlink ref="A384" location="'CDCM'!B340" display="x5 = 1413. All allocation percentages"/>
    <hyperlink ref="A423" location="'CDCM'!B432" display="→ 1415. Complete allocation: LV total share"/>
    <hyperlink ref="A424" location="'CDCM'!B624" display="→ 1420. Complete allocation split between LV mains and services"/>
    <hyperlink ref="A425" location="'CDCM'!B979" display="→ 1443. Complete allocation, zeroing out negative numbers"/>
    <hyperlink ref="A429" location="'CDCM'!B387" display="x1 = 1414. Complete allocation"/>
    <hyperlink ref="A468" location="'CDCM'!B535" display="→ 1418. Allocation to LV services"/>
    <hyperlink ref="A469" location="'CDCM'!B579" display="→ 1419. Allocation to LV mains"/>
    <hyperlink ref="A473" location="'CDCM'!G152" display="x1 = 1404. MEAV mapping: LV services"/>
    <hyperlink ref="A474" location="'CDCM'!B152" display="x2 = 1404. MEAV (£) (in MEAV calculations)"/>
    <hyperlink ref="A475" location="'CDCM'!H152" display="x3 = 1404. MEAV mapping: LV total"/>
    <hyperlink ref="A482" location="'CDCM'!B490" display="→ 1417. Allocation of LV to LV services"/>
    <hyperlink ref="A486" location="'CDCM'!B97" display="x1 = 1403. Allocation key (in Allocation rules)"/>
    <hyperlink ref="A487" location="'CDCM'!B478" display="x2 = 1416. MEAV: ratio of LV services to LV total"/>
    <hyperlink ref="A526" location="'CDCM'!B535" display="→ 1418. Allocation to LV services"/>
    <hyperlink ref="A527" location="'CDCM'!B579" display="→ 1419. Allocation to LV mains"/>
    <hyperlink ref="A531" location="'CDCM'!B432" display="x1 = 1415. Complete allocation: LV total share"/>
    <hyperlink ref="A532" location="'CDCM'!B490" display="x2 = 1417. Allocation of LV to LV services"/>
    <hyperlink ref="A571" location="'CDCM'!B624" display="→ 1420. Complete allocation split between LV mains and services"/>
    <hyperlink ref="A575" location="'CDCM'!B432" display="x1 = 1415. Complete allocation: LV total share"/>
    <hyperlink ref="A576" location="'CDCM'!B490" display="x2 = 1417. Allocation of LV to LV services"/>
    <hyperlink ref="A615" location="'CDCM'!B624" display="→ 1420. Complete allocation split between LV mains and services"/>
    <hyperlink ref="A619" location="'CDCM'!B535" display="x1 = 1418. Allocation to LV services"/>
    <hyperlink ref="A620" location="'CDCM'!B579" display="x2 = 1419. Allocation to LV mains"/>
    <hyperlink ref="A621" location="'CDCM'!B387" display="x3 = 1414. Complete allocation"/>
    <hyperlink ref="A660" location="'CDCM'!B668" display="→ 1421. Complete allocation, adjusted for regulatory capitalisation"/>
    <hyperlink ref="A664" location="'CDCM'!B624" display="x1 = 1420. Complete allocation split between LV mains and services"/>
    <hyperlink ref="A665" location="'CDCM'!C97" display="x2 = 1403. Percentage capitalised (in Allocation rules)"/>
    <hyperlink ref="A704" location="'CDCM'!B711" display="→ 1422. Total expensed for each level"/>
    <hyperlink ref="A708" location="'CDCM'!B668" display="x1 = 1421. Complete allocation, adjusted for regulatory capitalisation"/>
    <hyperlink ref="A715" location="'CDCM'!B722" display="→ 1423. Expensed proportions"/>
    <hyperlink ref="A719" location="'CDCM'!B711" display="x1 = 1422. Total expensed for each level"/>
    <hyperlink ref="A726" location="'CDCM'!B931" display="→ 1439. p/kWh split (DCP 117 modified)"/>
    <hyperlink ref="A730" location="'Input'!B291" display="x1 = 1369. Net capex analysis pre-DCP 118 (£)"/>
    <hyperlink ref="A737" location="'CDCM'!B746" display="→ 1425. Net capex percentages after DCP 118 exclusions"/>
    <hyperlink ref="A738" location="'EDCM'!B446" display="→ 1517. p/kWh split (DCP 117 modified)"/>
    <hyperlink ref="A742" location="'CDCM'!B733" display="x1 = 1424. Net capex percentages"/>
    <hyperlink ref="A743" location="'CDCM'!B295" display="x2 = 1409. Proportion to be kept"/>
    <hyperlink ref="A750" location="'CDCM'!B758" display="→ 1426. Net capex: LV total share"/>
    <hyperlink ref="A751" location="'CDCM'!B796" display="→ 1429. Net capex allocation split between LV mains and services"/>
    <hyperlink ref="A755" location="'CDCM'!B746" display="x1 = 1425. Net capex percentages after DCP 118 exclusions"/>
    <hyperlink ref="A762" location="'CDCM'!B771" display="→ 1427. Allocation to LV services"/>
    <hyperlink ref="A763" location="'CDCM'!B783" display="→ 1428. Allocation to LV mains"/>
    <hyperlink ref="A767" location="'CDCM'!B758" display="x1 = 1426. Net capex: LV total share"/>
    <hyperlink ref="A768" location="'Input'!B304" display="x2 = 1380. Net capex: ratio of LV services to LV total"/>
    <hyperlink ref="A775" location="'CDCM'!B796" display="→ 1429. Net capex allocation split between LV mains and services"/>
    <hyperlink ref="A779" location="'CDCM'!B758" display="x1 = 1426. Net capex: LV total share"/>
    <hyperlink ref="A780" location="'Input'!B304" display="x2 = 1380. Net capex: ratio of LV services to LV total"/>
    <hyperlink ref="A787" location="'CDCM'!B796" display="→ 1429. Net capex allocation split between LV mains and services"/>
    <hyperlink ref="A791" location="'CDCM'!B771" display="x1 = 1427. Allocation to LV services"/>
    <hyperlink ref="A792" location="'CDCM'!B783" display="x2 = 1428. Allocation to LV mains"/>
    <hyperlink ref="A793" location="'CDCM'!B746" display="x3 = 1425. Net capex percentages after DCP 118 exclusions"/>
    <hyperlink ref="A800" location="'CDCM'!B931" display="→ 1439. p/kWh split (DCP 117 modified)"/>
    <hyperlink ref="A804" location="'Input'!D32" display="x1 = 1310. Aggregate operating (in DPCR4 aggregate allowances (£))"/>
    <hyperlink ref="A805" location="'Input'!B32" display="x2 = 1310. Aggregate return (in DPCR4 aggregate allowances (£))"/>
    <hyperlink ref="A806" location="'Input'!C32" display="x3 = 1310. Aggregate depreciation (in DPCR4 aggregate allowances (£))"/>
    <hyperlink ref="A813" location="'CDCM'!B931" display="→ 1439. p/kWh split (DCP 117 modified)"/>
    <hyperlink ref="A814" location="'EDCM'!B446" display="→ 1517. p/kWh split (DCP 117 modified)"/>
    <hyperlink ref="A818" location="'CDCM'!B97" display="x1 = 1403. Allocation key (in Allocation rules)"/>
    <hyperlink ref="A819" location="'Input'!B155" display="x2 = 1335. Total costs (£/year)"/>
    <hyperlink ref="A826" location="'CDCM'!B837" display="→ 1432. Revenue to be allocated between network levels (£/year)"/>
    <hyperlink ref="A827" location="'CDCM'!B944" display="→ 1440. p/kWh not split"/>
    <hyperlink ref="A828" location="'EDCM'!B459" display="→ 1518. p/kWh not split"/>
    <hyperlink ref="A832" location="'Input'!B41" display="x1 = 1315. Total revenue (in Analysis of allowed revenue for 2007/2008 (£/year))"/>
    <hyperlink ref="A833" location="'Input'!C41" display="x2 = 1315. Net incentive revenue (in Analysis of allowed revenue for 2007/2008 (£/year))"/>
    <hyperlink ref="A834" location="'CDCM'!B822" display="x3 = 1431. To be deducted from revenue and treated as &quot;upstream&quot; cost"/>
    <hyperlink ref="A841" location="'CDCM'!B931" display="→ 1439. p/kWh split (DCP 117 modified)"/>
    <hyperlink ref="A842" location="'EDCM'!B446" display="→ 1517. p/kWh split (DCP 117 modified)"/>
    <hyperlink ref="A846" location="'Input'!B64" display="x1 = 1322. Losses (GWh)"/>
    <hyperlink ref="A847" location="'Input'!B52" display="x2 = 1321. Units distributed (GWh)"/>
    <hyperlink ref="A856" location="'CDCM'!B864" display="→ 1434. Units flowing, loss adjusted to LV (kWh)"/>
    <hyperlink ref="A860" location="'CDCM'!B850" display="x1 = 1433. Adjustment factors to LV (kWh/GWh)"/>
    <hyperlink ref="A861" location="'Input'!B52" display="x2 = 1321. Units distributed (GWh)"/>
    <hyperlink ref="A868" location="'CDCM'!B878" display="→ 1435. Units at LV"/>
    <hyperlink ref="A869" location="'CDCM'!B914" display="→ 1438. Units"/>
    <hyperlink ref="A870" location="'EDCM'!B446" display="→ 1517. p/kWh split (DCP 117 modified)"/>
    <hyperlink ref="A871" location="'EDCM'!B459" display="→ 1518. p/kWh not split"/>
    <hyperlink ref="A875" location="'CDCM'!B864" display="x1 = 1434. Units flowing, loss adjusted to LV (kWh)"/>
    <hyperlink ref="A882" location="'CDCM'!B890" display="→ 1436. Allocation to LV services"/>
    <hyperlink ref="A883" location="'CDCM'!B901" display="→ 1437. Allocation to LV mains"/>
    <hyperlink ref="A887" location="'CDCM'!B878" display="x1 = 1435. Units at LV"/>
    <hyperlink ref="A894" location="'CDCM'!B914" display="→ 1438. Units"/>
    <hyperlink ref="A898" location="'CDCM'!B878" display="x1 = 1435. Units at LV"/>
    <hyperlink ref="A905" location="'CDCM'!B914" display="→ 1438. Units"/>
    <hyperlink ref="A909" location="'CDCM'!B890" display="x1 = 1436. Allocation to LV services"/>
    <hyperlink ref="A910" location="'CDCM'!B901" display="x2 = 1437. Allocation to LV mains"/>
    <hyperlink ref="A911" location="'CDCM'!B864" display="x3 = 1434. Units flowing, loss adjusted to LV (kWh)"/>
    <hyperlink ref="A918" location="'CDCM'!B931" display="→ 1439. p/kWh split (DCP 117 modified)"/>
    <hyperlink ref="A919" location="'CDCM'!B944" display="→ 1440. p/kWh not split"/>
    <hyperlink ref="A923" location="'CDCM'!B809" display="x1 = 1430. Proportion of price control revenue attributed to opex"/>
    <hyperlink ref="A924" location="'CDCM'!B796" display="x2 = 1429. Net capex allocation split between LV mains and services"/>
    <hyperlink ref="A925" location="'CDCM'!B722" display="x3 = 1423. Expensed proportions"/>
    <hyperlink ref="A926" location="'CDCM'!B837" display="x4 = 1432. Revenue to be allocated between network levels (£/year)"/>
    <hyperlink ref="A927" location="'Input'!B73" display="x5 = 1328. DCP 117/DCP 231 additional annual income (£)"/>
    <hyperlink ref="A928" location="'CDCM'!B914" display="x6 = 1438. Units"/>
    <hyperlink ref="A935" location="'CDCM'!B956" display="→ 1441. Allocated proportion"/>
    <hyperlink ref="A939" location="'Input'!C41" display="x1 = 1315. Net incentive revenue (in Analysis of allowed revenue for 2007/2008 (£/year))"/>
    <hyperlink ref="A940" location="'CDCM'!B822" display="x2 = 1431. To be deducted from revenue and treated as &quot;upstream&quot; cost"/>
    <hyperlink ref="A941" location="'CDCM'!B914" display="x3 = 1438. Units"/>
    <hyperlink ref="A948" location="'CDCM'!B956" display="→ 1441. Allocated proportion"/>
    <hyperlink ref="A952" location="'CDCM'!B931" display="x1 = 1439. p/kWh split (DCP 117 modified)"/>
    <hyperlink ref="A953" location="'CDCM'!B944" display="x2 = 1440. p/kWh not split"/>
    <hyperlink ref="A960" location="'CDCM'!B968" display="→ 1442. Allocations to network levels"/>
    <hyperlink ref="A964" location="'CDCM'!B956" display="x1 = 1441. Allocated proportion"/>
    <hyperlink ref="A972" location="'Results'!B16" display="→ 1601. QNO discounts (CDCM) ⇒1037. For CDCM model"/>
    <hyperlink ref="A976" location="'CDCM'!B387" display="x1 = 1414. Complete allocation"/>
    <hyperlink ref="A1015" location="'CDCM'!B1024" display="→ 1444. Direct costs"/>
    <hyperlink ref="A1016" location="'CDCM'!B1035" display="→ 1445. Total costs"/>
    <hyperlink ref="A1020" location="'CDCM'!B979" display="x1 = 1443. Complete allocation, zeroing out negative numbers"/>
    <hyperlink ref="A1021" location="'CDCM'!D97" display="x2 = 1403. Direct cost indicator (in Allocation rules)"/>
    <hyperlink ref="A1028" location="'CDCM'!B1047" display="→ 1446. Direct cost proportion for each network level"/>
    <hyperlink ref="A1032" location="'CDCM'!B979" display="x1 = 1443. Complete allocation, zeroing out negative numbers"/>
    <hyperlink ref="A1039" location="'CDCM'!B1047" display="→ 1446. Direct cost proportion for each network level"/>
    <hyperlink ref="A1043" location="'CDCM'!B1024" display="x1 = 1444. Direct costs"/>
    <hyperlink ref="A1044" location="'CDCM'!B1035" display="x2 = 1445. Total costs"/>
    <hyperlink ref="A1051" location="'CDCM'!B1059" display="→ 1447. HV and LV direct cost proportions"/>
    <hyperlink ref="A1055" location="'CDCM'!B1047" display="x1 = 1446. Direct cost proportion for each network level"/>
    <hyperlink ref="A1063" location="'Results'!B16" display="→ 1601. QNO discounts (CDCM) ⇒1037. For CDCM model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6.7109375" customWidth="1"/>
    <col min="2" max="251" width="20.7109375" customWidth="1"/>
  </cols>
  <sheetData>
    <row r="1" spans="1:6" ht="21" customHeight="1" x14ac:dyDescent="0.3">
      <c r="A1" s="1" t="str">
        <f>"Calculations (EDCM) for "&amp;Input!B7&amp;" in "&amp;Input!C7&amp;" ("&amp;Input!D7&amp;")"</f>
        <v>Calculations (EDCM) for no company in no year (no data version)</v>
      </c>
    </row>
    <row r="3" spans="1:6" ht="21" customHeight="1" x14ac:dyDescent="0.3">
      <c r="A3" s="1" t="s">
        <v>450</v>
      </c>
    </row>
    <row r="4" spans="1:6" x14ac:dyDescent="0.25">
      <c r="A4" s="2" t="s">
        <v>200</v>
      </c>
    </row>
    <row r="5" spans="1:6" x14ac:dyDescent="0.25">
      <c r="A5" s="19" t="s">
        <v>271</v>
      </c>
    </row>
    <row r="6" spans="1:6" x14ac:dyDescent="0.25">
      <c r="A6" s="19" t="s">
        <v>272</v>
      </c>
    </row>
    <row r="7" spans="1:6" x14ac:dyDescent="0.25">
      <c r="A7" s="19" t="s">
        <v>451</v>
      </c>
    </row>
    <row r="8" spans="1:6" x14ac:dyDescent="0.25">
      <c r="A8" s="19" t="s">
        <v>274</v>
      </c>
    </row>
    <row r="9" spans="1:6" x14ac:dyDescent="0.25">
      <c r="A9" s="2" t="s">
        <v>275</v>
      </c>
    </row>
    <row r="11" spans="1:6" x14ac:dyDescent="0.25">
      <c r="B11" s="15" t="s">
        <v>31</v>
      </c>
      <c r="C11" s="15" t="s">
        <v>41</v>
      </c>
      <c r="D11" s="15" t="s">
        <v>30</v>
      </c>
      <c r="E11" s="15" t="s">
        <v>42</v>
      </c>
    </row>
    <row r="12" spans="1:6" ht="30" x14ac:dyDescent="0.25">
      <c r="A12" s="4" t="s">
        <v>43</v>
      </c>
      <c r="B12" s="30">
        <f>IF(CDCM!$B98="60%MEAV",0.4*CDCM!B$326+CDCM!B$262,IF(CDCM!$B98="MEAV",CDCM!B$262,IF(CDCM!$B98="EHV only",CDCM!B$317,IF(CDCM!$B98="LV only",CDCM!B$326,0))))</f>
        <v>0</v>
      </c>
      <c r="C12" s="30">
        <f>IF(CDCM!$B98="60%MEAV",0.4*CDCM!C$326+CDCM!C$262,IF(CDCM!$B98="MEAV",CDCM!C$262,IF(CDCM!$B98="EHV only",CDCM!C$317,IF(CDCM!$B98="LV only",CDCM!C$326,0))))</f>
        <v>0</v>
      </c>
      <c r="D12" s="30">
        <f>IF(CDCM!$B98="60%MEAV",0.4*CDCM!D$326+CDCM!D$262,IF(CDCM!$B98="MEAV",CDCM!D$262,IF(CDCM!$B98="EHV only",CDCM!D$317,IF(CDCM!$B98="LV only",CDCM!D$326,0))))</f>
        <v>0</v>
      </c>
      <c r="E12" s="30">
        <f>IF(CDCM!$B98="60%MEAV",0.4*CDCM!E$326+CDCM!E$262,IF(CDCM!$B98="MEAV",CDCM!E$262,IF(CDCM!$B98="EHV only",CDCM!E$317,IF(CDCM!$B98="LV only",CDCM!E$326,0))))</f>
        <v>0</v>
      </c>
      <c r="F12" s="17"/>
    </row>
    <row r="13" spans="1:6" ht="30" x14ac:dyDescent="0.25">
      <c r="A13" s="4" t="s">
        <v>47</v>
      </c>
      <c r="B13" s="30" t="e">
        <f>IF(CDCM!$B99="60%MEAV",0.4*CDCM!B$326+CDCM!B$262,IF(CDCM!$B99="MEAV",CDCM!B$262,IF(CDCM!$B99="EHV only",CDCM!B$317,IF(CDCM!$B99="LV only",CDCM!B$326,0))))</f>
        <v>#VALUE!</v>
      </c>
      <c r="C13" s="30" t="e">
        <f>IF(CDCM!$B99="60%MEAV",0.4*CDCM!C$326+CDCM!C$262,IF(CDCM!$B99="MEAV",CDCM!C$262,IF(CDCM!$B99="EHV only",CDCM!C$317,IF(CDCM!$B99="LV only",CDCM!C$326,0))))</f>
        <v>#VALUE!</v>
      </c>
      <c r="D13" s="30" t="e">
        <f>IF(CDCM!$B99="60%MEAV",0.4*CDCM!D$326+CDCM!D$262,IF(CDCM!$B99="MEAV",CDCM!D$262,IF(CDCM!$B99="EHV only",CDCM!D$317,IF(CDCM!$B99="LV only",CDCM!D$326,0))))</f>
        <v>#VALUE!</v>
      </c>
      <c r="E13" s="30" t="e">
        <f>IF(CDCM!$B99="60%MEAV",0.4*CDCM!E$326+CDCM!E$262,IF(CDCM!$B99="MEAV",CDCM!E$262,IF(CDCM!$B99="EHV only",CDCM!E$317,IF(CDCM!$B99="LV only",CDCM!E$326,0))))</f>
        <v>#VALUE!</v>
      </c>
      <c r="F13" s="17"/>
    </row>
    <row r="14" spans="1:6" x14ac:dyDescent="0.25">
      <c r="A14" s="4" t="s">
        <v>48</v>
      </c>
      <c r="B14" s="30" t="e">
        <f>IF(CDCM!$B100="60%MEAV",0.4*CDCM!B$326+CDCM!B$262,IF(CDCM!$B100="MEAV",CDCM!B$262,IF(CDCM!$B100="EHV only",CDCM!B$317,IF(CDCM!$B100="LV only",CDCM!B$326,0))))</f>
        <v>#VALUE!</v>
      </c>
      <c r="C14" s="30" t="e">
        <f>IF(CDCM!$B100="60%MEAV",0.4*CDCM!C$326+CDCM!C$262,IF(CDCM!$B100="MEAV",CDCM!C$262,IF(CDCM!$B100="EHV only",CDCM!C$317,IF(CDCM!$B100="LV only",CDCM!C$326,0))))</f>
        <v>#VALUE!</v>
      </c>
      <c r="D14" s="30" t="e">
        <f>IF(CDCM!$B100="60%MEAV",0.4*CDCM!D$326+CDCM!D$262,IF(CDCM!$B100="MEAV",CDCM!D$262,IF(CDCM!$B100="EHV only",CDCM!D$317,IF(CDCM!$B100="LV only",CDCM!D$326,0))))</f>
        <v>#VALUE!</v>
      </c>
      <c r="E14" s="30" t="e">
        <f>IF(CDCM!$B100="60%MEAV",0.4*CDCM!E$326+CDCM!E$262,IF(CDCM!$B100="MEAV",CDCM!E$262,IF(CDCM!$B100="EHV only",CDCM!E$317,IF(CDCM!$B100="LV only",CDCM!E$326,0))))</f>
        <v>#VALUE!</v>
      </c>
      <c r="F14" s="17"/>
    </row>
    <row r="15" spans="1:6" x14ac:dyDescent="0.25">
      <c r="A15" s="4" t="s">
        <v>49</v>
      </c>
      <c r="B15" s="30" t="e">
        <f>IF(CDCM!$B101="60%MEAV",0.4*CDCM!B$326+CDCM!B$262,IF(CDCM!$B101="MEAV",CDCM!B$262,IF(CDCM!$B101="EHV only",CDCM!B$317,IF(CDCM!$B101="LV only",CDCM!B$326,0))))</f>
        <v>#VALUE!</v>
      </c>
      <c r="C15" s="30" t="e">
        <f>IF(CDCM!$B101="60%MEAV",0.4*CDCM!C$326+CDCM!C$262,IF(CDCM!$B101="MEAV",CDCM!C$262,IF(CDCM!$B101="EHV only",CDCM!C$317,IF(CDCM!$B101="LV only",CDCM!C$326,0))))</f>
        <v>#VALUE!</v>
      </c>
      <c r="D15" s="30" t="e">
        <f>IF(CDCM!$B101="60%MEAV",0.4*CDCM!D$326+CDCM!D$262,IF(CDCM!$B101="MEAV",CDCM!D$262,IF(CDCM!$B101="EHV only",CDCM!D$317,IF(CDCM!$B101="LV only",CDCM!D$326,0))))</f>
        <v>#VALUE!</v>
      </c>
      <c r="E15" s="30" t="e">
        <f>IF(CDCM!$B101="60%MEAV",0.4*CDCM!E$326+CDCM!E$262,IF(CDCM!$B101="MEAV",CDCM!E$262,IF(CDCM!$B101="EHV only",CDCM!E$317,IF(CDCM!$B101="LV only",CDCM!E$326,0))))</f>
        <v>#VALUE!</v>
      </c>
      <c r="F15" s="17"/>
    </row>
    <row r="16" spans="1:6" x14ac:dyDescent="0.25">
      <c r="A16" s="4" t="s">
        <v>50</v>
      </c>
      <c r="B16" s="30" t="e">
        <f>IF(CDCM!$B102="60%MEAV",0.4*CDCM!B$326+CDCM!B$262,IF(CDCM!$B102="MEAV",CDCM!B$262,IF(CDCM!$B102="EHV only",CDCM!B$317,IF(CDCM!$B102="LV only",CDCM!B$326,0))))</f>
        <v>#VALUE!</v>
      </c>
      <c r="C16" s="30" t="e">
        <f>IF(CDCM!$B102="60%MEAV",0.4*CDCM!C$326+CDCM!C$262,IF(CDCM!$B102="MEAV",CDCM!C$262,IF(CDCM!$B102="EHV only",CDCM!C$317,IF(CDCM!$B102="LV only",CDCM!C$326,0))))</f>
        <v>#VALUE!</v>
      </c>
      <c r="D16" s="30" t="e">
        <f>IF(CDCM!$B102="60%MEAV",0.4*CDCM!D$326+CDCM!D$262,IF(CDCM!$B102="MEAV",CDCM!D$262,IF(CDCM!$B102="EHV only",CDCM!D$317,IF(CDCM!$B102="LV only",CDCM!D$326,0))))</f>
        <v>#VALUE!</v>
      </c>
      <c r="E16" s="30" t="e">
        <f>IF(CDCM!$B102="60%MEAV",0.4*CDCM!E$326+CDCM!E$262,IF(CDCM!$B102="MEAV",CDCM!E$262,IF(CDCM!$B102="EHV only",CDCM!E$317,IF(CDCM!$B102="LV only",CDCM!E$326,0))))</f>
        <v>#VALUE!</v>
      </c>
      <c r="F16" s="17"/>
    </row>
    <row r="17" spans="1:6" x14ac:dyDescent="0.25">
      <c r="A17" s="4" t="s">
        <v>51</v>
      </c>
      <c r="B17" s="30" t="e">
        <f>IF(CDCM!$B103="60%MEAV",0.4*CDCM!B$326+CDCM!B$262,IF(CDCM!$B103="MEAV",CDCM!B$262,IF(CDCM!$B103="EHV only",CDCM!B$317,IF(CDCM!$B103="LV only",CDCM!B$326,0))))</f>
        <v>#VALUE!</v>
      </c>
      <c r="C17" s="30" t="e">
        <f>IF(CDCM!$B103="60%MEAV",0.4*CDCM!C$326+CDCM!C$262,IF(CDCM!$B103="MEAV",CDCM!C$262,IF(CDCM!$B103="EHV only",CDCM!C$317,IF(CDCM!$B103="LV only",CDCM!C$326,0))))</f>
        <v>#VALUE!</v>
      </c>
      <c r="D17" s="30" t="e">
        <f>IF(CDCM!$B103="60%MEAV",0.4*CDCM!D$326+CDCM!D$262,IF(CDCM!$B103="MEAV",CDCM!D$262,IF(CDCM!$B103="EHV only",CDCM!D$317,IF(CDCM!$B103="LV only",CDCM!D$326,0))))</f>
        <v>#VALUE!</v>
      </c>
      <c r="E17" s="30" t="e">
        <f>IF(CDCM!$B103="60%MEAV",0.4*CDCM!E$326+CDCM!E$262,IF(CDCM!$B103="MEAV",CDCM!E$262,IF(CDCM!$B103="EHV only",CDCM!E$317,IF(CDCM!$B103="LV only",CDCM!E$326,0))))</f>
        <v>#VALUE!</v>
      </c>
      <c r="F17" s="17"/>
    </row>
    <row r="18" spans="1:6" x14ac:dyDescent="0.25">
      <c r="A18" s="4" t="s">
        <v>52</v>
      </c>
      <c r="B18" s="30" t="e">
        <f>IF(CDCM!$B104="60%MEAV",0.4*CDCM!B$326+CDCM!B$262,IF(CDCM!$B104="MEAV",CDCM!B$262,IF(CDCM!$B104="EHV only",CDCM!B$317,IF(CDCM!$B104="LV only",CDCM!B$326,0))))</f>
        <v>#VALUE!</v>
      </c>
      <c r="C18" s="30" t="e">
        <f>IF(CDCM!$B104="60%MEAV",0.4*CDCM!C$326+CDCM!C$262,IF(CDCM!$B104="MEAV",CDCM!C$262,IF(CDCM!$B104="EHV only",CDCM!C$317,IF(CDCM!$B104="LV only",CDCM!C$326,0))))</f>
        <v>#VALUE!</v>
      </c>
      <c r="D18" s="30" t="e">
        <f>IF(CDCM!$B104="60%MEAV",0.4*CDCM!D$326+CDCM!D$262,IF(CDCM!$B104="MEAV",CDCM!D$262,IF(CDCM!$B104="EHV only",CDCM!D$317,IF(CDCM!$B104="LV only",CDCM!D$326,0))))</f>
        <v>#VALUE!</v>
      </c>
      <c r="E18" s="30" t="e">
        <f>IF(CDCM!$B104="60%MEAV",0.4*CDCM!E$326+CDCM!E$262,IF(CDCM!$B104="MEAV",CDCM!E$262,IF(CDCM!$B104="EHV only",CDCM!E$317,IF(CDCM!$B104="LV only",CDCM!E$326,0))))</f>
        <v>#VALUE!</v>
      </c>
      <c r="F18" s="17"/>
    </row>
    <row r="19" spans="1:6" x14ac:dyDescent="0.25">
      <c r="A19" s="4" t="s">
        <v>53</v>
      </c>
      <c r="B19" s="30" t="e">
        <f>IF(CDCM!$B105="60%MEAV",0.4*CDCM!B$326+CDCM!B$262,IF(CDCM!$B105="MEAV",CDCM!B$262,IF(CDCM!$B105="EHV only",CDCM!B$317,IF(CDCM!$B105="LV only",CDCM!B$326,0))))</f>
        <v>#VALUE!</v>
      </c>
      <c r="C19" s="30" t="e">
        <f>IF(CDCM!$B105="60%MEAV",0.4*CDCM!C$326+CDCM!C$262,IF(CDCM!$B105="MEAV",CDCM!C$262,IF(CDCM!$B105="EHV only",CDCM!C$317,IF(CDCM!$B105="LV only",CDCM!C$326,0))))</f>
        <v>#VALUE!</v>
      </c>
      <c r="D19" s="30" t="e">
        <f>IF(CDCM!$B105="60%MEAV",0.4*CDCM!D$326+CDCM!D$262,IF(CDCM!$B105="MEAV",CDCM!D$262,IF(CDCM!$B105="EHV only",CDCM!D$317,IF(CDCM!$B105="LV only",CDCM!D$326,0))))</f>
        <v>#VALUE!</v>
      </c>
      <c r="E19" s="30" t="e">
        <f>IF(CDCM!$B105="60%MEAV",0.4*CDCM!E$326+CDCM!E$262,IF(CDCM!$B105="MEAV",CDCM!E$262,IF(CDCM!$B105="EHV only",CDCM!E$317,IF(CDCM!$B105="LV only",CDCM!E$326,0))))</f>
        <v>#VALUE!</v>
      </c>
      <c r="F19" s="17"/>
    </row>
    <row r="20" spans="1:6" x14ac:dyDescent="0.25">
      <c r="A20" s="4" t="s">
        <v>54</v>
      </c>
      <c r="B20" s="30" t="e">
        <f>IF(CDCM!$B106="60%MEAV",0.4*CDCM!B$326+CDCM!B$262,IF(CDCM!$B106="MEAV",CDCM!B$262,IF(CDCM!$B106="EHV only",CDCM!B$317,IF(CDCM!$B106="LV only",CDCM!B$326,0))))</f>
        <v>#VALUE!</v>
      </c>
      <c r="C20" s="30" t="e">
        <f>IF(CDCM!$B106="60%MEAV",0.4*CDCM!C$326+CDCM!C$262,IF(CDCM!$B106="MEAV",CDCM!C$262,IF(CDCM!$B106="EHV only",CDCM!C$317,IF(CDCM!$B106="LV only",CDCM!C$326,0))))</f>
        <v>#VALUE!</v>
      </c>
      <c r="D20" s="30" t="e">
        <f>IF(CDCM!$B106="60%MEAV",0.4*CDCM!D$326+CDCM!D$262,IF(CDCM!$B106="MEAV",CDCM!D$262,IF(CDCM!$B106="EHV only",CDCM!D$317,IF(CDCM!$B106="LV only",CDCM!D$326,0))))</f>
        <v>#VALUE!</v>
      </c>
      <c r="E20" s="30" t="e">
        <f>IF(CDCM!$B106="60%MEAV",0.4*CDCM!E$326+CDCM!E$262,IF(CDCM!$B106="MEAV",CDCM!E$262,IF(CDCM!$B106="EHV only",CDCM!E$317,IF(CDCM!$B106="LV only",CDCM!E$326,0))))</f>
        <v>#VALUE!</v>
      </c>
      <c r="F20" s="17"/>
    </row>
    <row r="21" spans="1:6" x14ac:dyDescent="0.25">
      <c r="A21" s="4" t="s">
        <v>55</v>
      </c>
      <c r="B21" s="30" t="e">
        <f>IF(CDCM!$B107="60%MEAV",0.4*CDCM!B$326+CDCM!B$262,IF(CDCM!$B107="MEAV",CDCM!B$262,IF(CDCM!$B107="EHV only",CDCM!B$317,IF(CDCM!$B107="LV only",CDCM!B$326,0))))</f>
        <v>#VALUE!</v>
      </c>
      <c r="C21" s="30" t="e">
        <f>IF(CDCM!$B107="60%MEAV",0.4*CDCM!C$326+CDCM!C$262,IF(CDCM!$B107="MEAV",CDCM!C$262,IF(CDCM!$B107="EHV only",CDCM!C$317,IF(CDCM!$B107="LV only",CDCM!C$326,0))))</f>
        <v>#VALUE!</v>
      </c>
      <c r="D21" s="30" t="e">
        <f>IF(CDCM!$B107="60%MEAV",0.4*CDCM!D$326+CDCM!D$262,IF(CDCM!$B107="MEAV",CDCM!D$262,IF(CDCM!$B107="EHV only",CDCM!D$317,IF(CDCM!$B107="LV only",CDCM!D$326,0))))</f>
        <v>#VALUE!</v>
      </c>
      <c r="E21" s="30" t="e">
        <f>IF(CDCM!$B107="60%MEAV",0.4*CDCM!E$326+CDCM!E$262,IF(CDCM!$B107="MEAV",CDCM!E$262,IF(CDCM!$B107="EHV only",CDCM!E$317,IF(CDCM!$B107="LV only",CDCM!E$326,0))))</f>
        <v>#VALUE!</v>
      </c>
      <c r="F21" s="17"/>
    </row>
    <row r="22" spans="1:6" x14ac:dyDescent="0.25">
      <c r="A22" s="4" t="s">
        <v>56</v>
      </c>
      <c r="B22" s="30" t="e">
        <f>IF(CDCM!$B108="60%MEAV",0.4*CDCM!B$326+CDCM!B$262,IF(CDCM!$B108="MEAV",CDCM!B$262,IF(CDCM!$B108="EHV only",CDCM!B$317,IF(CDCM!$B108="LV only",CDCM!B$326,0))))</f>
        <v>#VALUE!</v>
      </c>
      <c r="C22" s="30" t="e">
        <f>IF(CDCM!$B108="60%MEAV",0.4*CDCM!C$326+CDCM!C$262,IF(CDCM!$B108="MEAV",CDCM!C$262,IF(CDCM!$B108="EHV only",CDCM!C$317,IF(CDCM!$B108="LV only",CDCM!C$326,0))))</f>
        <v>#VALUE!</v>
      </c>
      <c r="D22" s="30" t="e">
        <f>IF(CDCM!$B108="60%MEAV",0.4*CDCM!D$326+CDCM!D$262,IF(CDCM!$B108="MEAV",CDCM!D$262,IF(CDCM!$B108="EHV only",CDCM!D$317,IF(CDCM!$B108="LV only",CDCM!D$326,0))))</f>
        <v>#VALUE!</v>
      </c>
      <c r="E22" s="30" t="e">
        <f>IF(CDCM!$B108="60%MEAV",0.4*CDCM!E$326+CDCM!E$262,IF(CDCM!$B108="MEAV",CDCM!E$262,IF(CDCM!$B108="EHV only",CDCM!E$317,IF(CDCM!$B108="LV only",CDCM!E$326,0))))</f>
        <v>#VALUE!</v>
      </c>
      <c r="F22" s="17"/>
    </row>
    <row r="23" spans="1:6" x14ac:dyDescent="0.25">
      <c r="A23" s="4" t="s">
        <v>57</v>
      </c>
      <c r="B23" s="30" t="e">
        <f>IF(CDCM!$B109="60%MEAV",0.4*CDCM!B$326+CDCM!B$262,IF(CDCM!$B109="MEAV",CDCM!B$262,IF(CDCM!$B109="EHV only",CDCM!B$317,IF(CDCM!$B109="LV only",CDCM!B$326,0))))</f>
        <v>#VALUE!</v>
      </c>
      <c r="C23" s="30" t="e">
        <f>IF(CDCM!$B109="60%MEAV",0.4*CDCM!C$326+CDCM!C$262,IF(CDCM!$B109="MEAV",CDCM!C$262,IF(CDCM!$B109="EHV only",CDCM!C$317,IF(CDCM!$B109="LV only",CDCM!C$326,0))))</f>
        <v>#VALUE!</v>
      </c>
      <c r="D23" s="30" t="e">
        <f>IF(CDCM!$B109="60%MEAV",0.4*CDCM!D$326+CDCM!D$262,IF(CDCM!$B109="MEAV",CDCM!D$262,IF(CDCM!$B109="EHV only",CDCM!D$317,IF(CDCM!$B109="LV only",CDCM!D$326,0))))</f>
        <v>#VALUE!</v>
      </c>
      <c r="E23" s="30" t="e">
        <f>IF(CDCM!$B109="60%MEAV",0.4*CDCM!E$326+CDCM!E$262,IF(CDCM!$B109="MEAV",CDCM!E$262,IF(CDCM!$B109="EHV only",CDCM!E$317,IF(CDCM!$B109="LV only",CDCM!E$326,0))))</f>
        <v>#VALUE!</v>
      </c>
      <c r="F23" s="17"/>
    </row>
    <row r="24" spans="1:6" x14ac:dyDescent="0.25">
      <c r="A24" s="4" t="s">
        <v>58</v>
      </c>
      <c r="B24" s="30" t="e">
        <f>IF(CDCM!$B110="60%MEAV",0.4*CDCM!B$326+CDCM!B$262,IF(CDCM!$B110="MEAV",CDCM!B$262,IF(CDCM!$B110="EHV only",CDCM!B$317,IF(CDCM!$B110="LV only",CDCM!B$326,0))))</f>
        <v>#VALUE!</v>
      </c>
      <c r="C24" s="30" t="e">
        <f>IF(CDCM!$B110="60%MEAV",0.4*CDCM!C$326+CDCM!C$262,IF(CDCM!$B110="MEAV",CDCM!C$262,IF(CDCM!$B110="EHV only",CDCM!C$317,IF(CDCM!$B110="LV only",CDCM!C$326,0))))</f>
        <v>#VALUE!</v>
      </c>
      <c r="D24" s="30" t="e">
        <f>IF(CDCM!$B110="60%MEAV",0.4*CDCM!D$326+CDCM!D$262,IF(CDCM!$B110="MEAV",CDCM!D$262,IF(CDCM!$B110="EHV only",CDCM!D$317,IF(CDCM!$B110="LV only",CDCM!D$326,0))))</f>
        <v>#VALUE!</v>
      </c>
      <c r="E24" s="30" t="e">
        <f>IF(CDCM!$B110="60%MEAV",0.4*CDCM!E$326+CDCM!E$262,IF(CDCM!$B110="MEAV",CDCM!E$262,IF(CDCM!$B110="EHV only",CDCM!E$317,IF(CDCM!$B110="LV only",CDCM!E$326,0))))</f>
        <v>#VALUE!</v>
      </c>
      <c r="F24" s="17"/>
    </row>
    <row r="25" spans="1:6" x14ac:dyDescent="0.25">
      <c r="A25" s="4" t="s">
        <v>59</v>
      </c>
      <c r="B25" s="30" t="e">
        <f>IF(CDCM!$B111="60%MEAV",0.4*CDCM!B$326+CDCM!B$262,IF(CDCM!$B111="MEAV",CDCM!B$262,IF(CDCM!$B111="EHV only",CDCM!B$317,IF(CDCM!$B111="LV only",CDCM!B$326,0))))</f>
        <v>#VALUE!</v>
      </c>
      <c r="C25" s="30" t="e">
        <f>IF(CDCM!$B111="60%MEAV",0.4*CDCM!C$326+CDCM!C$262,IF(CDCM!$B111="MEAV",CDCM!C$262,IF(CDCM!$B111="EHV only",CDCM!C$317,IF(CDCM!$B111="LV only",CDCM!C$326,0))))</f>
        <v>#VALUE!</v>
      </c>
      <c r="D25" s="30" t="e">
        <f>IF(CDCM!$B111="60%MEAV",0.4*CDCM!D$326+CDCM!D$262,IF(CDCM!$B111="MEAV",CDCM!D$262,IF(CDCM!$B111="EHV only",CDCM!D$317,IF(CDCM!$B111="LV only",CDCM!D$326,0))))</f>
        <v>#VALUE!</v>
      </c>
      <c r="E25" s="30" t="e">
        <f>IF(CDCM!$B111="60%MEAV",0.4*CDCM!E$326+CDCM!E$262,IF(CDCM!$B111="MEAV",CDCM!E$262,IF(CDCM!$B111="EHV only",CDCM!E$317,IF(CDCM!$B111="LV only",CDCM!E$326,0))))</f>
        <v>#VALUE!</v>
      </c>
      <c r="F25" s="17"/>
    </row>
    <row r="26" spans="1:6" x14ac:dyDescent="0.25">
      <c r="A26" s="4" t="s">
        <v>60</v>
      </c>
      <c r="B26" s="30" t="e">
        <f>IF(CDCM!$B112="60%MEAV",0.4*CDCM!B$326+CDCM!B$262,IF(CDCM!$B112="MEAV",CDCM!B$262,IF(CDCM!$B112="EHV only",CDCM!B$317,IF(CDCM!$B112="LV only",CDCM!B$326,0))))</f>
        <v>#VALUE!</v>
      </c>
      <c r="C26" s="30" t="e">
        <f>IF(CDCM!$B112="60%MEAV",0.4*CDCM!C$326+CDCM!C$262,IF(CDCM!$B112="MEAV",CDCM!C$262,IF(CDCM!$B112="EHV only",CDCM!C$317,IF(CDCM!$B112="LV only",CDCM!C$326,0))))</f>
        <v>#VALUE!</v>
      </c>
      <c r="D26" s="30" t="e">
        <f>IF(CDCM!$B112="60%MEAV",0.4*CDCM!D$326+CDCM!D$262,IF(CDCM!$B112="MEAV",CDCM!D$262,IF(CDCM!$B112="EHV only",CDCM!D$317,IF(CDCM!$B112="LV only",CDCM!D$326,0))))</f>
        <v>#VALUE!</v>
      </c>
      <c r="E26" s="30" t="e">
        <f>IF(CDCM!$B112="60%MEAV",0.4*CDCM!E$326+CDCM!E$262,IF(CDCM!$B112="MEAV",CDCM!E$262,IF(CDCM!$B112="EHV only",CDCM!E$317,IF(CDCM!$B112="LV only",CDCM!E$326,0))))</f>
        <v>#VALUE!</v>
      </c>
      <c r="F26" s="17"/>
    </row>
    <row r="27" spans="1:6" x14ac:dyDescent="0.25">
      <c r="A27" s="4" t="s">
        <v>61</v>
      </c>
      <c r="B27" s="30">
        <f>IF(CDCM!$B113="60%MEAV",0.4*CDCM!B$326+CDCM!B$262,IF(CDCM!$B113="MEAV",CDCM!B$262,IF(CDCM!$B113="EHV only",CDCM!B$317,IF(CDCM!$B113="LV only",CDCM!B$326,0))))</f>
        <v>0</v>
      </c>
      <c r="C27" s="30">
        <f>IF(CDCM!$B113="60%MEAV",0.4*CDCM!C$326+CDCM!C$262,IF(CDCM!$B113="MEAV",CDCM!C$262,IF(CDCM!$B113="EHV only",CDCM!C$317,IF(CDCM!$B113="LV only",CDCM!C$326,0))))</f>
        <v>0</v>
      </c>
      <c r="D27" s="30">
        <f>IF(CDCM!$B113="60%MEAV",0.4*CDCM!D$326+CDCM!D$262,IF(CDCM!$B113="MEAV",CDCM!D$262,IF(CDCM!$B113="EHV only",CDCM!D$317,IF(CDCM!$B113="LV only",CDCM!D$326,0))))</f>
        <v>0</v>
      </c>
      <c r="E27" s="30">
        <f>IF(CDCM!$B113="60%MEAV",0.4*CDCM!E$326+CDCM!E$262,IF(CDCM!$B113="MEAV",CDCM!E$262,IF(CDCM!$B113="EHV only",CDCM!E$317,IF(CDCM!$B113="LV only",CDCM!E$326,0))))</f>
        <v>0</v>
      </c>
      <c r="F27" s="17"/>
    </row>
    <row r="28" spans="1:6" x14ac:dyDescent="0.25">
      <c r="A28" s="4" t="s">
        <v>62</v>
      </c>
      <c r="B28" s="30">
        <f>IF(CDCM!$B114="60%MEAV",0.4*CDCM!B$326+CDCM!B$262,IF(CDCM!$B114="MEAV",CDCM!B$262,IF(CDCM!$B114="EHV only",CDCM!B$317,IF(CDCM!$B114="LV only",CDCM!B$326,0))))</f>
        <v>0</v>
      </c>
      <c r="C28" s="30">
        <f>IF(CDCM!$B114="60%MEAV",0.4*CDCM!C$326+CDCM!C$262,IF(CDCM!$B114="MEAV",CDCM!C$262,IF(CDCM!$B114="EHV only",CDCM!C$317,IF(CDCM!$B114="LV only",CDCM!C$326,0))))</f>
        <v>0</v>
      </c>
      <c r="D28" s="30">
        <f>IF(CDCM!$B114="60%MEAV",0.4*CDCM!D$326+CDCM!D$262,IF(CDCM!$B114="MEAV",CDCM!D$262,IF(CDCM!$B114="EHV only",CDCM!D$317,IF(CDCM!$B114="LV only",CDCM!D$326,0))))</f>
        <v>0</v>
      </c>
      <c r="E28" s="30">
        <f>IF(CDCM!$B114="60%MEAV",0.4*CDCM!E$326+CDCM!E$262,IF(CDCM!$B114="MEAV",CDCM!E$262,IF(CDCM!$B114="EHV only",CDCM!E$317,IF(CDCM!$B114="LV only",CDCM!E$326,0))))</f>
        <v>0</v>
      </c>
      <c r="F28" s="17"/>
    </row>
    <row r="29" spans="1:6" x14ac:dyDescent="0.25">
      <c r="A29" s="4" t="s">
        <v>63</v>
      </c>
      <c r="B29" s="30" t="e">
        <f>IF(CDCM!$B115="60%MEAV",0.4*CDCM!B$326+CDCM!B$262,IF(CDCM!$B115="MEAV",CDCM!B$262,IF(CDCM!$B115="EHV only",CDCM!B$317,IF(CDCM!$B115="LV only",CDCM!B$326,0))))</f>
        <v>#VALUE!</v>
      </c>
      <c r="C29" s="30" t="e">
        <f>IF(CDCM!$B115="60%MEAV",0.4*CDCM!C$326+CDCM!C$262,IF(CDCM!$B115="MEAV",CDCM!C$262,IF(CDCM!$B115="EHV only",CDCM!C$317,IF(CDCM!$B115="LV only",CDCM!C$326,0))))</f>
        <v>#VALUE!</v>
      </c>
      <c r="D29" s="30" t="e">
        <f>IF(CDCM!$B115="60%MEAV",0.4*CDCM!D$326+CDCM!D$262,IF(CDCM!$B115="MEAV",CDCM!D$262,IF(CDCM!$B115="EHV only",CDCM!D$317,IF(CDCM!$B115="LV only",CDCM!D$326,0))))</f>
        <v>#VALUE!</v>
      </c>
      <c r="E29" s="30" t="e">
        <f>IF(CDCM!$B115="60%MEAV",0.4*CDCM!E$326+CDCM!E$262,IF(CDCM!$B115="MEAV",CDCM!E$262,IF(CDCM!$B115="EHV only",CDCM!E$317,IF(CDCM!$B115="LV only",CDCM!E$326,0))))</f>
        <v>#VALUE!</v>
      </c>
      <c r="F29" s="17"/>
    </row>
    <row r="30" spans="1:6" x14ac:dyDescent="0.25">
      <c r="A30" s="4" t="s">
        <v>64</v>
      </c>
      <c r="B30" s="30" t="e">
        <f>IF(CDCM!$B116="60%MEAV",0.4*CDCM!B$326+CDCM!B$262,IF(CDCM!$B116="MEAV",CDCM!B$262,IF(CDCM!$B116="EHV only",CDCM!B$317,IF(CDCM!$B116="LV only",CDCM!B$326,0))))</f>
        <v>#VALUE!</v>
      </c>
      <c r="C30" s="30" t="e">
        <f>IF(CDCM!$B116="60%MEAV",0.4*CDCM!C$326+CDCM!C$262,IF(CDCM!$B116="MEAV",CDCM!C$262,IF(CDCM!$B116="EHV only",CDCM!C$317,IF(CDCM!$B116="LV only",CDCM!C$326,0))))</f>
        <v>#VALUE!</v>
      </c>
      <c r="D30" s="30" t="e">
        <f>IF(CDCM!$B116="60%MEAV",0.4*CDCM!D$326+CDCM!D$262,IF(CDCM!$B116="MEAV",CDCM!D$262,IF(CDCM!$B116="EHV only",CDCM!D$317,IF(CDCM!$B116="LV only",CDCM!D$326,0))))</f>
        <v>#VALUE!</v>
      </c>
      <c r="E30" s="30" t="e">
        <f>IF(CDCM!$B116="60%MEAV",0.4*CDCM!E$326+CDCM!E$262,IF(CDCM!$B116="MEAV",CDCM!E$262,IF(CDCM!$B116="EHV only",CDCM!E$317,IF(CDCM!$B116="LV only",CDCM!E$326,0))))</f>
        <v>#VALUE!</v>
      </c>
      <c r="F30" s="17"/>
    </row>
    <row r="31" spans="1:6" x14ac:dyDescent="0.25">
      <c r="A31" s="4" t="s">
        <v>65</v>
      </c>
      <c r="B31" s="30" t="e">
        <f>IF(CDCM!$B117="60%MEAV",0.4*CDCM!B$326+CDCM!B$262,IF(CDCM!$B117="MEAV",CDCM!B$262,IF(CDCM!$B117="EHV only",CDCM!B$317,IF(CDCM!$B117="LV only",CDCM!B$326,0))))</f>
        <v>#VALUE!</v>
      </c>
      <c r="C31" s="30" t="e">
        <f>IF(CDCM!$B117="60%MEAV",0.4*CDCM!C$326+CDCM!C$262,IF(CDCM!$B117="MEAV",CDCM!C$262,IF(CDCM!$B117="EHV only",CDCM!C$317,IF(CDCM!$B117="LV only",CDCM!C$326,0))))</f>
        <v>#VALUE!</v>
      </c>
      <c r="D31" s="30" t="e">
        <f>IF(CDCM!$B117="60%MEAV",0.4*CDCM!D$326+CDCM!D$262,IF(CDCM!$B117="MEAV",CDCM!D$262,IF(CDCM!$B117="EHV only",CDCM!D$317,IF(CDCM!$B117="LV only",CDCM!D$326,0))))</f>
        <v>#VALUE!</v>
      </c>
      <c r="E31" s="30" t="e">
        <f>IF(CDCM!$B117="60%MEAV",0.4*CDCM!E$326+CDCM!E$262,IF(CDCM!$B117="MEAV",CDCM!E$262,IF(CDCM!$B117="EHV only",CDCM!E$317,IF(CDCM!$B117="LV only",CDCM!E$326,0))))</f>
        <v>#VALUE!</v>
      </c>
      <c r="F31" s="17"/>
    </row>
    <row r="32" spans="1:6" x14ac:dyDescent="0.25">
      <c r="A32" s="4" t="s">
        <v>66</v>
      </c>
      <c r="B32" s="30" t="e">
        <f>IF(CDCM!$B118="60%MEAV",0.4*CDCM!B$326+CDCM!B$262,IF(CDCM!$B118="MEAV",CDCM!B$262,IF(CDCM!$B118="EHV only",CDCM!B$317,IF(CDCM!$B118="LV only",CDCM!B$326,0))))</f>
        <v>#VALUE!</v>
      </c>
      <c r="C32" s="30" t="e">
        <f>IF(CDCM!$B118="60%MEAV",0.4*CDCM!C$326+CDCM!C$262,IF(CDCM!$B118="MEAV",CDCM!C$262,IF(CDCM!$B118="EHV only",CDCM!C$317,IF(CDCM!$B118="LV only",CDCM!C$326,0))))</f>
        <v>#VALUE!</v>
      </c>
      <c r="D32" s="30" t="e">
        <f>IF(CDCM!$B118="60%MEAV",0.4*CDCM!D$326+CDCM!D$262,IF(CDCM!$B118="MEAV",CDCM!D$262,IF(CDCM!$B118="EHV only",CDCM!D$317,IF(CDCM!$B118="LV only",CDCM!D$326,0))))</f>
        <v>#VALUE!</v>
      </c>
      <c r="E32" s="30" t="e">
        <f>IF(CDCM!$B118="60%MEAV",0.4*CDCM!E$326+CDCM!E$262,IF(CDCM!$B118="MEAV",CDCM!E$262,IF(CDCM!$B118="EHV only",CDCM!E$317,IF(CDCM!$B118="LV only",CDCM!E$326,0))))</f>
        <v>#VALUE!</v>
      </c>
      <c r="F32" s="17"/>
    </row>
    <row r="33" spans="1:6" x14ac:dyDescent="0.25">
      <c r="A33" s="4" t="s">
        <v>67</v>
      </c>
      <c r="B33" s="30">
        <f>IF(CDCM!$B119="60%MEAV",0.4*CDCM!B$326+CDCM!B$262,IF(CDCM!$B119="MEAV",CDCM!B$262,IF(CDCM!$B119="EHV only",CDCM!B$317,IF(CDCM!$B119="LV only",CDCM!B$326,0))))</f>
        <v>0</v>
      </c>
      <c r="C33" s="30">
        <f>IF(CDCM!$B119="60%MEAV",0.4*CDCM!C$326+CDCM!C$262,IF(CDCM!$B119="MEAV",CDCM!C$262,IF(CDCM!$B119="EHV only",CDCM!C$317,IF(CDCM!$B119="LV only",CDCM!C$326,0))))</f>
        <v>0</v>
      </c>
      <c r="D33" s="30">
        <f>IF(CDCM!$B119="60%MEAV",0.4*CDCM!D$326+CDCM!D$262,IF(CDCM!$B119="MEAV",CDCM!D$262,IF(CDCM!$B119="EHV only",CDCM!D$317,IF(CDCM!$B119="LV only",CDCM!D$326,0))))</f>
        <v>0</v>
      </c>
      <c r="E33" s="30">
        <f>IF(CDCM!$B119="60%MEAV",0.4*CDCM!E$326+CDCM!E$262,IF(CDCM!$B119="MEAV",CDCM!E$262,IF(CDCM!$B119="EHV only",CDCM!E$317,IF(CDCM!$B119="LV only",CDCM!E$326,0))))</f>
        <v>0</v>
      </c>
      <c r="F33" s="17"/>
    </row>
    <row r="34" spans="1:6" x14ac:dyDescent="0.25">
      <c r="A34" s="4" t="s">
        <v>68</v>
      </c>
      <c r="B34" s="30">
        <f>IF(CDCM!$B120="60%MEAV",0.4*CDCM!B$326+CDCM!B$262,IF(CDCM!$B120="MEAV",CDCM!B$262,IF(CDCM!$B120="EHV only",CDCM!B$317,IF(CDCM!$B120="LV only",CDCM!B$326,0))))</f>
        <v>0</v>
      </c>
      <c r="C34" s="30">
        <f>IF(CDCM!$B120="60%MEAV",0.4*CDCM!C$326+CDCM!C$262,IF(CDCM!$B120="MEAV",CDCM!C$262,IF(CDCM!$B120="EHV only",CDCM!C$317,IF(CDCM!$B120="LV only",CDCM!C$326,0))))</f>
        <v>0</v>
      </c>
      <c r="D34" s="30">
        <f>IF(CDCM!$B120="60%MEAV",0.4*CDCM!D$326+CDCM!D$262,IF(CDCM!$B120="MEAV",CDCM!D$262,IF(CDCM!$B120="EHV only",CDCM!D$317,IF(CDCM!$B120="LV only",CDCM!D$326,0))))</f>
        <v>0</v>
      </c>
      <c r="E34" s="30">
        <f>IF(CDCM!$B120="60%MEAV",0.4*CDCM!E$326+CDCM!E$262,IF(CDCM!$B120="MEAV",CDCM!E$262,IF(CDCM!$B120="EHV only",CDCM!E$317,IF(CDCM!$B120="LV only",CDCM!E$326,0))))</f>
        <v>0</v>
      </c>
      <c r="F34" s="17"/>
    </row>
    <row r="35" spans="1:6" x14ac:dyDescent="0.25">
      <c r="A35" s="4" t="s">
        <v>69</v>
      </c>
      <c r="B35" s="30">
        <f>IF(CDCM!$B121="60%MEAV",0.4*CDCM!B$326+CDCM!B$262,IF(CDCM!$B121="MEAV",CDCM!B$262,IF(CDCM!$B121="EHV only",CDCM!B$317,IF(CDCM!$B121="LV only",CDCM!B$326,0))))</f>
        <v>0</v>
      </c>
      <c r="C35" s="30">
        <f>IF(CDCM!$B121="60%MEAV",0.4*CDCM!C$326+CDCM!C$262,IF(CDCM!$B121="MEAV",CDCM!C$262,IF(CDCM!$B121="EHV only",CDCM!C$317,IF(CDCM!$B121="LV only",CDCM!C$326,0))))</f>
        <v>0</v>
      </c>
      <c r="D35" s="30">
        <f>IF(CDCM!$B121="60%MEAV",0.4*CDCM!D$326+CDCM!D$262,IF(CDCM!$B121="MEAV",CDCM!D$262,IF(CDCM!$B121="EHV only",CDCM!D$317,IF(CDCM!$B121="LV only",CDCM!D$326,0))))</f>
        <v>0</v>
      </c>
      <c r="E35" s="30">
        <f>IF(CDCM!$B121="60%MEAV",0.4*CDCM!E$326+CDCM!E$262,IF(CDCM!$B121="MEAV",CDCM!E$262,IF(CDCM!$B121="EHV only",CDCM!E$317,IF(CDCM!$B121="LV only",CDCM!E$326,0))))</f>
        <v>0</v>
      </c>
      <c r="F35" s="17"/>
    </row>
    <row r="36" spans="1:6" x14ac:dyDescent="0.25">
      <c r="A36" s="4" t="s">
        <v>70</v>
      </c>
      <c r="B36" s="30">
        <f>IF(CDCM!$B122="60%MEAV",0.4*CDCM!B$326+CDCM!B$262,IF(CDCM!$B122="MEAV",CDCM!B$262,IF(CDCM!$B122="EHV only",CDCM!B$317,IF(CDCM!$B122="LV only",CDCM!B$326,0))))</f>
        <v>0</v>
      </c>
      <c r="C36" s="30">
        <f>IF(CDCM!$B122="60%MEAV",0.4*CDCM!C$326+CDCM!C$262,IF(CDCM!$B122="MEAV",CDCM!C$262,IF(CDCM!$B122="EHV only",CDCM!C$317,IF(CDCM!$B122="LV only",CDCM!C$326,0))))</f>
        <v>0</v>
      </c>
      <c r="D36" s="30">
        <f>IF(CDCM!$B122="60%MEAV",0.4*CDCM!D$326+CDCM!D$262,IF(CDCM!$B122="MEAV",CDCM!D$262,IF(CDCM!$B122="EHV only",CDCM!D$317,IF(CDCM!$B122="LV only",CDCM!D$326,0))))</f>
        <v>0</v>
      </c>
      <c r="E36" s="30">
        <f>IF(CDCM!$B122="60%MEAV",0.4*CDCM!E$326+CDCM!E$262,IF(CDCM!$B122="MEAV",CDCM!E$262,IF(CDCM!$B122="EHV only",CDCM!E$317,IF(CDCM!$B122="LV only",CDCM!E$326,0))))</f>
        <v>0</v>
      </c>
      <c r="F36" s="17"/>
    </row>
    <row r="37" spans="1:6" ht="30" x14ac:dyDescent="0.25">
      <c r="A37" s="4" t="s">
        <v>71</v>
      </c>
      <c r="B37" s="30">
        <f>IF(CDCM!$B123="60%MEAV",0.4*CDCM!B$326+CDCM!B$262,IF(CDCM!$B123="MEAV",CDCM!B$262,IF(CDCM!$B123="EHV only",CDCM!B$317,IF(CDCM!$B123="LV only",CDCM!B$326,0))))</f>
        <v>0</v>
      </c>
      <c r="C37" s="30">
        <f>IF(CDCM!$B123="60%MEAV",0.4*CDCM!C$326+CDCM!C$262,IF(CDCM!$B123="MEAV",CDCM!C$262,IF(CDCM!$B123="EHV only",CDCM!C$317,IF(CDCM!$B123="LV only",CDCM!C$326,0))))</f>
        <v>0</v>
      </c>
      <c r="D37" s="30">
        <f>IF(CDCM!$B123="60%MEAV",0.4*CDCM!D$326+CDCM!D$262,IF(CDCM!$B123="MEAV",CDCM!D$262,IF(CDCM!$B123="EHV only",CDCM!D$317,IF(CDCM!$B123="LV only",CDCM!D$326,0))))</f>
        <v>0</v>
      </c>
      <c r="E37" s="30">
        <f>IF(CDCM!$B123="60%MEAV",0.4*CDCM!E$326+CDCM!E$262,IF(CDCM!$B123="MEAV",CDCM!E$262,IF(CDCM!$B123="EHV only",CDCM!E$317,IF(CDCM!$B123="LV only",CDCM!E$326,0))))</f>
        <v>0</v>
      </c>
      <c r="F37" s="17"/>
    </row>
    <row r="38" spans="1:6" x14ac:dyDescent="0.25">
      <c r="A38" s="4" t="s">
        <v>72</v>
      </c>
      <c r="B38" s="30">
        <f>IF(CDCM!$B124="60%MEAV",0.4*CDCM!B$326+CDCM!B$262,IF(CDCM!$B124="MEAV",CDCM!B$262,IF(CDCM!$B124="EHV only",CDCM!B$317,IF(CDCM!$B124="LV only",CDCM!B$326,0))))</f>
        <v>0</v>
      </c>
      <c r="C38" s="30">
        <f>IF(CDCM!$B124="60%MEAV",0.4*CDCM!C$326+CDCM!C$262,IF(CDCM!$B124="MEAV",CDCM!C$262,IF(CDCM!$B124="EHV only",CDCM!C$317,IF(CDCM!$B124="LV only",CDCM!C$326,0))))</f>
        <v>0</v>
      </c>
      <c r="D38" s="30">
        <f>IF(CDCM!$B124="60%MEAV",0.4*CDCM!D$326+CDCM!D$262,IF(CDCM!$B124="MEAV",CDCM!D$262,IF(CDCM!$B124="EHV only",CDCM!D$317,IF(CDCM!$B124="LV only",CDCM!D$326,0))))</f>
        <v>0</v>
      </c>
      <c r="E38" s="30">
        <f>IF(CDCM!$B124="60%MEAV",0.4*CDCM!E$326+CDCM!E$262,IF(CDCM!$B124="MEAV",CDCM!E$262,IF(CDCM!$B124="EHV only",CDCM!E$317,IF(CDCM!$B124="LV only",CDCM!E$326,0))))</f>
        <v>0</v>
      </c>
      <c r="F38" s="17"/>
    </row>
    <row r="39" spans="1:6" x14ac:dyDescent="0.25">
      <c r="A39" s="4" t="s">
        <v>73</v>
      </c>
      <c r="B39" s="30">
        <f>IF(CDCM!$B125="60%MEAV",0.4*CDCM!B$326+CDCM!B$262,IF(CDCM!$B125="MEAV",CDCM!B$262,IF(CDCM!$B125="EHV only",CDCM!B$317,IF(CDCM!$B125="LV only",CDCM!B$326,0))))</f>
        <v>0</v>
      </c>
      <c r="C39" s="30">
        <f>IF(CDCM!$B125="60%MEAV",0.4*CDCM!C$326+CDCM!C$262,IF(CDCM!$B125="MEAV",CDCM!C$262,IF(CDCM!$B125="EHV only",CDCM!C$317,IF(CDCM!$B125="LV only",CDCM!C$326,0))))</f>
        <v>0</v>
      </c>
      <c r="D39" s="30">
        <f>IF(CDCM!$B125="60%MEAV",0.4*CDCM!D$326+CDCM!D$262,IF(CDCM!$B125="MEAV",CDCM!D$262,IF(CDCM!$B125="EHV only",CDCM!D$317,IF(CDCM!$B125="LV only",CDCM!D$326,0))))</f>
        <v>0</v>
      </c>
      <c r="E39" s="30">
        <f>IF(CDCM!$B125="60%MEAV",0.4*CDCM!E$326+CDCM!E$262,IF(CDCM!$B125="MEAV",CDCM!E$262,IF(CDCM!$B125="EHV only",CDCM!E$317,IF(CDCM!$B125="LV only",CDCM!E$326,0))))</f>
        <v>0</v>
      </c>
      <c r="F39" s="17"/>
    </row>
    <row r="40" spans="1:6" x14ac:dyDescent="0.25">
      <c r="A40" s="4" t="s">
        <v>74</v>
      </c>
      <c r="B40" s="30">
        <f>IF(CDCM!$B126="60%MEAV",0.4*CDCM!B$326+CDCM!B$262,IF(CDCM!$B126="MEAV",CDCM!B$262,IF(CDCM!$B126="EHV only",CDCM!B$317,IF(CDCM!$B126="LV only",CDCM!B$326,0))))</f>
        <v>0</v>
      </c>
      <c r="C40" s="30">
        <f>IF(CDCM!$B126="60%MEAV",0.4*CDCM!C$326+CDCM!C$262,IF(CDCM!$B126="MEAV",CDCM!C$262,IF(CDCM!$B126="EHV only",CDCM!C$317,IF(CDCM!$B126="LV only",CDCM!C$326,0))))</f>
        <v>0</v>
      </c>
      <c r="D40" s="30">
        <f>IF(CDCM!$B126="60%MEAV",0.4*CDCM!D$326+CDCM!D$262,IF(CDCM!$B126="MEAV",CDCM!D$262,IF(CDCM!$B126="EHV only",CDCM!D$317,IF(CDCM!$B126="LV only",CDCM!D$326,0))))</f>
        <v>0</v>
      </c>
      <c r="E40" s="30">
        <f>IF(CDCM!$B126="60%MEAV",0.4*CDCM!E$326+CDCM!E$262,IF(CDCM!$B126="MEAV",CDCM!E$262,IF(CDCM!$B126="EHV only",CDCM!E$317,IF(CDCM!$B126="LV only",CDCM!E$326,0))))</f>
        <v>0</v>
      </c>
      <c r="F40" s="17"/>
    </row>
    <row r="41" spans="1:6" x14ac:dyDescent="0.25">
      <c r="A41" s="4" t="s">
        <v>75</v>
      </c>
      <c r="B41" s="30">
        <f>IF(CDCM!$B127="60%MEAV",0.4*CDCM!B$326+CDCM!B$262,IF(CDCM!$B127="MEAV",CDCM!B$262,IF(CDCM!$B127="EHV only",CDCM!B$317,IF(CDCM!$B127="LV only",CDCM!B$326,0))))</f>
        <v>0</v>
      </c>
      <c r="C41" s="30">
        <f>IF(CDCM!$B127="60%MEAV",0.4*CDCM!C$326+CDCM!C$262,IF(CDCM!$B127="MEAV",CDCM!C$262,IF(CDCM!$B127="EHV only",CDCM!C$317,IF(CDCM!$B127="LV only",CDCM!C$326,0))))</f>
        <v>0</v>
      </c>
      <c r="D41" s="30">
        <f>IF(CDCM!$B127="60%MEAV",0.4*CDCM!D$326+CDCM!D$262,IF(CDCM!$B127="MEAV",CDCM!D$262,IF(CDCM!$B127="EHV only",CDCM!D$317,IF(CDCM!$B127="LV only",CDCM!D$326,0))))</f>
        <v>0</v>
      </c>
      <c r="E41" s="30">
        <f>IF(CDCM!$B127="60%MEAV",0.4*CDCM!E$326+CDCM!E$262,IF(CDCM!$B127="MEAV",CDCM!E$262,IF(CDCM!$B127="EHV only",CDCM!E$317,IF(CDCM!$B127="LV only",CDCM!E$326,0))))</f>
        <v>0</v>
      </c>
      <c r="F41" s="17"/>
    </row>
    <row r="42" spans="1:6" x14ac:dyDescent="0.25">
      <c r="A42" s="4" t="s">
        <v>76</v>
      </c>
      <c r="B42" s="30">
        <f>IF(CDCM!$B128="60%MEAV",0.4*CDCM!B$326+CDCM!B$262,IF(CDCM!$B128="MEAV",CDCM!B$262,IF(CDCM!$B128="EHV only",CDCM!B$317,IF(CDCM!$B128="LV only",CDCM!B$326,0))))</f>
        <v>0</v>
      </c>
      <c r="C42" s="30">
        <f>IF(CDCM!$B128="60%MEAV",0.4*CDCM!C$326+CDCM!C$262,IF(CDCM!$B128="MEAV",CDCM!C$262,IF(CDCM!$B128="EHV only",CDCM!C$317,IF(CDCM!$B128="LV only",CDCM!C$326,0))))</f>
        <v>0</v>
      </c>
      <c r="D42" s="30">
        <f>IF(CDCM!$B128="60%MEAV",0.4*CDCM!D$326+CDCM!D$262,IF(CDCM!$B128="MEAV",CDCM!D$262,IF(CDCM!$B128="EHV only",CDCM!D$317,IF(CDCM!$B128="LV only",CDCM!D$326,0))))</f>
        <v>0</v>
      </c>
      <c r="E42" s="30">
        <f>IF(CDCM!$B128="60%MEAV",0.4*CDCM!E$326+CDCM!E$262,IF(CDCM!$B128="MEAV",CDCM!E$262,IF(CDCM!$B128="EHV only",CDCM!E$317,IF(CDCM!$B128="LV only",CDCM!E$326,0))))</f>
        <v>0</v>
      </c>
      <c r="F42" s="17"/>
    </row>
    <row r="43" spans="1:6" ht="30" x14ac:dyDescent="0.25">
      <c r="A43" s="4" t="s">
        <v>77</v>
      </c>
      <c r="B43" s="30">
        <f>IF(CDCM!$B129="60%MEAV",0.4*CDCM!B$326+CDCM!B$262,IF(CDCM!$B129="MEAV",CDCM!B$262,IF(CDCM!$B129="EHV only",CDCM!B$317,IF(CDCM!$B129="LV only",CDCM!B$326,0))))</f>
        <v>0</v>
      </c>
      <c r="C43" s="30">
        <f>IF(CDCM!$B129="60%MEAV",0.4*CDCM!C$326+CDCM!C$262,IF(CDCM!$B129="MEAV",CDCM!C$262,IF(CDCM!$B129="EHV only",CDCM!C$317,IF(CDCM!$B129="LV only",CDCM!C$326,0))))</f>
        <v>0</v>
      </c>
      <c r="D43" s="30">
        <f>IF(CDCM!$B129="60%MEAV",0.4*CDCM!D$326+CDCM!D$262,IF(CDCM!$B129="MEAV",CDCM!D$262,IF(CDCM!$B129="EHV only",CDCM!D$317,IF(CDCM!$B129="LV only",CDCM!D$326,0))))</f>
        <v>0</v>
      </c>
      <c r="E43" s="30">
        <f>IF(CDCM!$B129="60%MEAV",0.4*CDCM!E$326+CDCM!E$262,IF(CDCM!$B129="MEAV",CDCM!E$262,IF(CDCM!$B129="EHV only",CDCM!E$317,IF(CDCM!$B129="LV only",CDCM!E$326,0))))</f>
        <v>0</v>
      </c>
      <c r="F43" s="17"/>
    </row>
    <row r="44" spans="1:6" ht="30" x14ac:dyDescent="0.25">
      <c r="A44" s="4" t="s">
        <v>78</v>
      </c>
      <c r="B44" s="30">
        <f>IF(CDCM!$B130="60%MEAV",0.4*CDCM!B$326+CDCM!B$262,IF(CDCM!$B130="MEAV",CDCM!B$262,IF(CDCM!$B130="EHV only",CDCM!B$317,IF(CDCM!$B130="LV only",CDCM!B$326,0))))</f>
        <v>0</v>
      </c>
      <c r="C44" s="30">
        <f>IF(CDCM!$B130="60%MEAV",0.4*CDCM!C$326+CDCM!C$262,IF(CDCM!$B130="MEAV",CDCM!C$262,IF(CDCM!$B130="EHV only",CDCM!C$317,IF(CDCM!$B130="LV only",CDCM!C$326,0))))</f>
        <v>0</v>
      </c>
      <c r="D44" s="30">
        <f>IF(CDCM!$B130="60%MEAV",0.4*CDCM!D$326+CDCM!D$262,IF(CDCM!$B130="MEAV",CDCM!D$262,IF(CDCM!$B130="EHV only",CDCM!D$317,IF(CDCM!$B130="LV only",CDCM!D$326,0))))</f>
        <v>0</v>
      </c>
      <c r="E44" s="30">
        <f>IF(CDCM!$B130="60%MEAV",0.4*CDCM!E$326+CDCM!E$262,IF(CDCM!$B130="MEAV",CDCM!E$262,IF(CDCM!$B130="EHV only",CDCM!E$317,IF(CDCM!$B130="LV only",CDCM!E$326,0))))</f>
        <v>0</v>
      </c>
      <c r="F44" s="17"/>
    </row>
    <row r="46" spans="1:6" x14ac:dyDescent="0.25">
      <c r="A46" s="2" t="s">
        <v>11</v>
      </c>
    </row>
    <row r="47" spans="1:6" x14ac:dyDescent="0.25">
      <c r="A47" s="19" t="s">
        <v>456</v>
      </c>
    </row>
    <row r="49" spans="1:6" ht="21" customHeight="1" x14ac:dyDescent="0.3">
      <c r="A49" s="1" t="s">
        <v>453</v>
      </c>
    </row>
    <row r="50" spans="1:6" x14ac:dyDescent="0.25">
      <c r="A50" s="2" t="s">
        <v>200</v>
      </c>
    </row>
    <row r="51" spans="1:6" x14ac:dyDescent="0.25">
      <c r="A51" s="19" t="s">
        <v>271</v>
      </c>
    </row>
    <row r="52" spans="1:6" x14ac:dyDescent="0.25">
      <c r="A52" s="19" t="s">
        <v>207</v>
      </c>
    </row>
    <row r="53" spans="1:6" x14ac:dyDescent="0.25">
      <c r="A53" s="19" t="s">
        <v>454</v>
      </c>
    </row>
    <row r="54" spans="1:6" x14ac:dyDescent="0.25">
      <c r="A54" s="19" t="s">
        <v>279</v>
      </c>
    </row>
    <row r="55" spans="1:6" x14ac:dyDescent="0.25">
      <c r="A55" s="19" t="s">
        <v>455</v>
      </c>
    </row>
    <row r="56" spans="1:6" x14ac:dyDescent="0.25">
      <c r="A56" s="2" t="s">
        <v>281</v>
      </c>
    </row>
    <row r="58" spans="1:6" x14ac:dyDescent="0.25">
      <c r="B58" s="15" t="s">
        <v>31</v>
      </c>
      <c r="C58" s="15" t="s">
        <v>41</v>
      </c>
      <c r="D58" s="15" t="s">
        <v>30</v>
      </c>
      <c r="E58" s="15" t="s">
        <v>42</v>
      </c>
    </row>
    <row r="59" spans="1:6" ht="30" x14ac:dyDescent="0.25">
      <c r="A59" s="4" t="s">
        <v>43</v>
      </c>
      <c r="B59" s="24" t="e">
        <f>IF(CDCM!$B98="Kill",0,CDCM!B10+(Input!$B156-CDCM!$C57)*B12)</f>
        <v>#VALUE!</v>
      </c>
      <c r="C59" s="24" t="e">
        <f>IF(CDCM!$B98="Kill",0,CDCM!C10+(Input!$B156-CDCM!$C57)*C12)</f>
        <v>#VALUE!</v>
      </c>
      <c r="D59" s="24" t="e">
        <f>IF(CDCM!$B98="Kill",0,CDCM!D10+(Input!$B156-CDCM!$C57)*D12)</f>
        <v>#VALUE!</v>
      </c>
      <c r="E59" s="24" t="e">
        <f>IF(CDCM!$B98="Kill",0,CDCM!E10+(Input!$B156-CDCM!$C57)*E12)</f>
        <v>#VALUE!</v>
      </c>
      <c r="F59" s="17"/>
    </row>
    <row r="60" spans="1:6" ht="30" x14ac:dyDescent="0.25">
      <c r="A60" s="4" t="s">
        <v>47</v>
      </c>
      <c r="B60" s="24" t="e">
        <f>IF(CDCM!$B99="Kill",0,CDCM!B11+(Input!$B157-CDCM!$C58)*B13)</f>
        <v>#VALUE!</v>
      </c>
      <c r="C60" s="24" t="e">
        <f>IF(CDCM!$B99="Kill",0,CDCM!C11+(Input!$B157-CDCM!$C58)*C13)</f>
        <v>#VALUE!</v>
      </c>
      <c r="D60" s="24" t="e">
        <f>IF(CDCM!$B99="Kill",0,CDCM!D11+(Input!$B157-CDCM!$C58)*D13)</f>
        <v>#VALUE!</v>
      </c>
      <c r="E60" s="24" t="e">
        <f>IF(CDCM!$B99="Kill",0,CDCM!E11+(Input!$B157-CDCM!$C58)*E13)</f>
        <v>#VALUE!</v>
      </c>
      <c r="F60" s="17"/>
    </row>
    <row r="61" spans="1:6" x14ac:dyDescent="0.25">
      <c r="A61" s="4" t="s">
        <v>48</v>
      </c>
      <c r="B61" s="24" t="e">
        <f>IF(CDCM!$B100="Kill",0,CDCM!B12+(Input!$B158-CDCM!$C59)*B14)</f>
        <v>#VALUE!</v>
      </c>
      <c r="C61" s="24" t="e">
        <f>IF(CDCM!$B100="Kill",0,CDCM!C12+(Input!$B158-CDCM!$C59)*C14)</f>
        <v>#VALUE!</v>
      </c>
      <c r="D61" s="24" t="e">
        <f>IF(CDCM!$B100="Kill",0,CDCM!D12+(Input!$B158-CDCM!$C59)*D14)</f>
        <v>#VALUE!</v>
      </c>
      <c r="E61" s="24" t="e">
        <f>IF(CDCM!$B100="Kill",0,CDCM!E12+(Input!$B158-CDCM!$C59)*E14)</f>
        <v>#VALUE!</v>
      </c>
      <c r="F61" s="17"/>
    </row>
    <row r="62" spans="1:6" x14ac:dyDescent="0.25">
      <c r="A62" s="4" t="s">
        <v>49</v>
      </c>
      <c r="B62" s="24" t="e">
        <f>IF(CDCM!$B101="Kill",0,CDCM!B13+(Input!$B159-CDCM!$C60)*B15)</f>
        <v>#VALUE!</v>
      </c>
      <c r="C62" s="24" t="e">
        <f>IF(CDCM!$B101="Kill",0,CDCM!C13+(Input!$B159-CDCM!$C60)*C15)</f>
        <v>#VALUE!</v>
      </c>
      <c r="D62" s="24" t="e">
        <f>IF(CDCM!$B101="Kill",0,CDCM!D13+(Input!$B159-CDCM!$C60)*D15)</f>
        <v>#VALUE!</v>
      </c>
      <c r="E62" s="24" t="e">
        <f>IF(CDCM!$B101="Kill",0,CDCM!E13+(Input!$B159-CDCM!$C60)*E15)</f>
        <v>#VALUE!</v>
      </c>
      <c r="F62" s="17"/>
    </row>
    <row r="63" spans="1:6" x14ac:dyDescent="0.25">
      <c r="A63" s="4" t="s">
        <v>50</v>
      </c>
      <c r="B63" s="24" t="e">
        <f>IF(CDCM!$B102="Kill",0,CDCM!B14+(Input!$B160-CDCM!$C61)*B16)</f>
        <v>#VALUE!</v>
      </c>
      <c r="C63" s="24" t="e">
        <f>IF(CDCM!$B102="Kill",0,CDCM!C14+(Input!$B160-CDCM!$C61)*C16)</f>
        <v>#VALUE!</v>
      </c>
      <c r="D63" s="24" t="e">
        <f>IF(CDCM!$B102="Kill",0,CDCM!D14+(Input!$B160-CDCM!$C61)*D16)</f>
        <v>#VALUE!</v>
      </c>
      <c r="E63" s="24" t="e">
        <f>IF(CDCM!$B102="Kill",0,CDCM!E14+(Input!$B160-CDCM!$C61)*E16)</f>
        <v>#VALUE!</v>
      </c>
      <c r="F63" s="17"/>
    </row>
    <row r="64" spans="1:6" x14ac:dyDescent="0.25">
      <c r="A64" s="4" t="s">
        <v>51</v>
      </c>
      <c r="B64" s="24" t="e">
        <f>IF(CDCM!$B103="Kill",0,CDCM!B15+(Input!$B161-CDCM!$C62)*B17)</f>
        <v>#VALUE!</v>
      </c>
      <c r="C64" s="24" t="e">
        <f>IF(CDCM!$B103="Kill",0,CDCM!C15+(Input!$B161-CDCM!$C62)*C17)</f>
        <v>#VALUE!</v>
      </c>
      <c r="D64" s="24" t="e">
        <f>IF(CDCM!$B103="Kill",0,CDCM!D15+(Input!$B161-CDCM!$C62)*D17)</f>
        <v>#VALUE!</v>
      </c>
      <c r="E64" s="24" t="e">
        <f>IF(CDCM!$B103="Kill",0,CDCM!E15+(Input!$B161-CDCM!$C62)*E17)</f>
        <v>#VALUE!</v>
      </c>
      <c r="F64" s="17"/>
    </row>
    <row r="65" spans="1:6" x14ac:dyDescent="0.25">
      <c r="A65" s="4" t="s">
        <v>52</v>
      </c>
      <c r="B65" s="24" t="e">
        <f>IF(CDCM!$B104="Kill",0,CDCM!B16+(Input!$B162-CDCM!$C63)*B18)</f>
        <v>#VALUE!</v>
      </c>
      <c r="C65" s="24" t="e">
        <f>IF(CDCM!$B104="Kill",0,CDCM!C16+(Input!$B162-CDCM!$C63)*C18)</f>
        <v>#VALUE!</v>
      </c>
      <c r="D65" s="24" t="e">
        <f>IF(CDCM!$B104="Kill",0,CDCM!D16+(Input!$B162-CDCM!$C63)*D18)</f>
        <v>#VALUE!</v>
      </c>
      <c r="E65" s="24" t="e">
        <f>IF(CDCM!$B104="Kill",0,CDCM!E16+(Input!$B162-CDCM!$C63)*E18)</f>
        <v>#VALUE!</v>
      </c>
      <c r="F65" s="17"/>
    </row>
    <row r="66" spans="1:6" x14ac:dyDescent="0.25">
      <c r="A66" s="4" t="s">
        <v>53</v>
      </c>
      <c r="B66" s="24" t="e">
        <f>IF(CDCM!$B105="Kill",0,CDCM!B17+(Input!$B163-CDCM!$C64)*B19)</f>
        <v>#VALUE!</v>
      </c>
      <c r="C66" s="24" t="e">
        <f>IF(CDCM!$B105="Kill",0,CDCM!C17+(Input!$B163-CDCM!$C64)*C19)</f>
        <v>#VALUE!</v>
      </c>
      <c r="D66" s="24" t="e">
        <f>IF(CDCM!$B105="Kill",0,CDCM!D17+(Input!$B163-CDCM!$C64)*D19)</f>
        <v>#VALUE!</v>
      </c>
      <c r="E66" s="24" t="e">
        <f>IF(CDCM!$B105="Kill",0,CDCM!E17+(Input!$B163-CDCM!$C64)*E19)</f>
        <v>#VALUE!</v>
      </c>
      <c r="F66" s="17"/>
    </row>
    <row r="67" spans="1:6" x14ac:dyDescent="0.25">
      <c r="A67" s="4" t="s">
        <v>54</v>
      </c>
      <c r="B67" s="24" t="e">
        <f>IF(CDCM!$B106="Kill",0,CDCM!B18+(Input!$B164-CDCM!$C65)*B20)</f>
        <v>#VALUE!</v>
      </c>
      <c r="C67" s="24" t="e">
        <f>IF(CDCM!$B106="Kill",0,CDCM!C18+(Input!$B164-CDCM!$C65)*C20)</f>
        <v>#VALUE!</v>
      </c>
      <c r="D67" s="24" t="e">
        <f>IF(CDCM!$B106="Kill",0,CDCM!D18+(Input!$B164-CDCM!$C65)*D20)</f>
        <v>#VALUE!</v>
      </c>
      <c r="E67" s="24" t="e">
        <f>IF(CDCM!$B106="Kill",0,CDCM!E18+(Input!$B164-CDCM!$C65)*E20)</f>
        <v>#VALUE!</v>
      </c>
      <c r="F67" s="17"/>
    </row>
    <row r="68" spans="1:6" x14ac:dyDescent="0.25">
      <c r="A68" s="4" t="s">
        <v>55</v>
      </c>
      <c r="B68" s="24" t="e">
        <f>IF(CDCM!$B107="Kill",0,CDCM!B19+(Input!$B165-CDCM!$C66)*B21)</f>
        <v>#VALUE!</v>
      </c>
      <c r="C68" s="24" t="e">
        <f>IF(CDCM!$B107="Kill",0,CDCM!C19+(Input!$B165-CDCM!$C66)*C21)</f>
        <v>#VALUE!</v>
      </c>
      <c r="D68" s="24" t="e">
        <f>IF(CDCM!$B107="Kill",0,CDCM!D19+(Input!$B165-CDCM!$C66)*D21)</f>
        <v>#VALUE!</v>
      </c>
      <c r="E68" s="24" t="e">
        <f>IF(CDCM!$B107="Kill",0,CDCM!E19+(Input!$B165-CDCM!$C66)*E21)</f>
        <v>#VALUE!</v>
      </c>
      <c r="F68" s="17"/>
    </row>
    <row r="69" spans="1:6" x14ac:dyDescent="0.25">
      <c r="A69" s="4" t="s">
        <v>56</v>
      </c>
      <c r="B69" s="24" t="e">
        <f>IF(CDCM!$B108="Kill",0,CDCM!B20+(Input!$B166-CDCM!$C67)*B22)</f>
        <v>#VALUE!</v>
      </c>
      <c r="C69" s="24" t="e">
        <f>IF(CDCM!$B108="Kill",0,CDCM!C20+(Input!$B166-CDCM!$C67)*C22)</f>
        <v>#VALUE!</v>
      </c>
      <c r="D69" s="24" t="e">
        <f>IF(CDCM!$B108="Kill",0,CDCM!D20+(Input!$B166-CDCM!$C67)*D22)</f>
        <v>#VALUE!</v>
      </c>
      <c r="E69" s="24" t="e">
        <f>IF(CDCM!$B108="Kill",0,CDCM!E20+(Input!$B166-CDCM!$C67)*E22)</f>
        <v>#VALUE!</v>
      </c>
      <c r="F69" s="17"/>
    </row>
    <row r="70" spans="1:6" x14ac:dyDescent="0.25">
      <c r="A70" s="4" t="s">
        <v>57</v>
      </c>
      <c r="B70" s="24" t="e">
        <f>IF(CDCM!$B109="Kill",0,CDCM!B21+(Input!$B167-CDCM!$C68)*B23)</f>
        <v>#VALUE!</v>
      </c>
      <c r="C70" s="24" t="e">
        <f>IF(CDCM!$B109="Kill",0,CDCM!C21+(Input!$B167-CDCM!$C68)*C23)</f>
        <v>#VALUE!</v>
      </c>
      <c r="D70" s="24" t="e">
        <f>IF(CDCM!$B109="Kill",0,CDCM!D21+(Input!$B167-CDCM!$C68)*D23)</f>
        <v>#VALUE!</v>
      </c>
      <c r="E70" s="24" t="e">
        <f>IF(CDCM!$B109="Kill",0,CDCM!E21+(Input!$B167-CDCM!$C68)*E23)</f>
        <v>#VALUE!</v>
      </c>
      <c r="F70" s="17"/>
    </row>
    <row r="71" spans="1:6" x14ac:dyDescent="0.25">
      <c r="A71" s="4" t="s">
        <v>58</v>
      </c>
      <c r="B71" s="24" t="e">
        <f>IF(CDCM!$B110="Kill",0,CDCM!B22+(Input!$B168-CDCM!$C69)*B24)</f>
        <v>#VALUE!</v>
      </c>
      <c r="C71" s="24" t="e">
        <f>IF(CDCM!$B110="Kill",0,CDCM!C22+(Input!$B168-CDCM!$C69)*C24)</f>
        <v>#VALUE!</v>
      </c>
      <c r="D71" s="24" t="e">
        <f>IF(CDCM!$B110="Kill",0,CDCM!D22+(Input!$B168-CDCM!$C69)*D24)</f>
        <v>#VALUE!</v>
      </c>
      <c r="E71" s="24" t="e">
        <f>IF(CDCM!$B110="Kill",0,CDCM!E22+(Input!$B168-CDCM!$C69)*E24)</f>
        <v>#VALUE!</v>
      </c>
      <c r="F71" s="17"/>
    </row>
    <row r="72" spans="1:6" x14ac:dyDescent="0.25">
      <c r="A72" s="4" t="s">
        <v>59</v>
      </c>
      <c r="B72" s="24" t="e">
        <f>IF(CDCM!$B111="Kill",0,CDCM!B23+(Input!$B169-CDCM!$C70)*B25)</f>
        <v>#VALUE!</v>
      </c>
      <c r="C72" s="24" t="e">
        <f>IF(CDCM!$B111="Kill",0,CDCM!C23+(Input!$B169-CDCM!$C70)*C25)</f>
        <v>#VALUE!</v>
      </c>
      <c r="D72" s="24" t="e">
        <f>IF(CDCM!$B111="Kill",0,CDCM!D23+(Input!$B169-CDCM!$C70)*D25)</f>
        <v>#VALUE!</v>
      </c>
      <c r="E72" s="24" t="e">
        <f>IF(CDCM!$B111="Kill",0,CDCM!E23+(Input!$B169-CDCM!$C70)*E25)</f>
        <v>#VALUE!</v>
      </c>
      <c r="F72" s="17"/>
    </row>
    <row r="73" spans="1:6" x14ac:dyDescent="0.25">
      <c r="A73" s="4" t="s">
        <v>60</v>
      </c>
      <c r="B73" s="24" t="e">
        <f>IF(CDCM!$B112="Kill",0,CDCM!B24+(Input!$B170-CDCM!$C71)*B26)</f>
        <v>#VALUE!</v>
      </c>
      <c r="C73" s="24" t="e">
        <f>IF(CDCM!$B112="Kill",0,CDCM!C24+(Input!$B170-CDCM!$C71)*C26)</f>
        <v>#VALUE!</v>
      </c>
      <c r="D73" s="24" t="e">
        <f>IF(CDCM!$B112="Kill",0,CDCM!D24+(Input!$B170-CDCM!$C71)*D26)</f>
        <v>#VALUE!</v>
      </c>
      <c r="E73" s="24" t="e">
        <f>IF(CDCM!$B112="Kill",0,CDCM!E24+(Input!$B170-CDCM!$C71)*E26)</f>
        <v>#VALUE!</v>
      </c>
      <c r="F73" s="17"/>
    </row>
    <row r="74" spans="1:6" x14ac:dyDescent="0.25">
      <c r="A74" s="4" t="s">
        <v>61</v>
      </c>
      <c r="B74" s="24" t="e">
        <f>IF(CDCM!$B113="Kill",0,CDCM!B25+(Input!$B171-CDCM!$C72)*B27)</f>
        <v>#VALUE!</v>
      </c>
      <c r="C74" s="24" t="e">
        <f>IF(CDCM!$B113="Kill",0,CDCM!C25+(Input!$B171-CDCM!$C72)*C27)</f>
        <v>#VALUE!</v>
      </c>
      <c r="D74" s="24" t="e">
        <f>IF(CDCM!$B113="Kill",0,CDCM!D25+(Input!$B171-CDCM!$C72)*D27)</f>
        <v>#VALUE!</v>
      </c>
      <c r="E74" s="24" t="e">
        <f>IF(CDCM!$B113="Kill",0,CDCM!E25+(Input!$B171-CDCM!$C72)*E27)</f>
        <v>#VALUE!</v>
      </c>
      <c r="F74" s="17"/>
    </row>
    <row r="75" spans="1:6" x14ac:dyDescent="0.25">
      <c r="A75" s="4" t="s">
        <v>62</v>
      </c>
      <c r="B75" s="24" t="e">
        <f>IF(CDCM!$B114="Kill",0,CDCM!B26+(Input!$B172-CDCM!$C73)*B28)</f>
        <v>#VALUE!</v>
      </c>
      <c r="C75" s="24" t="e">
        <f>IF(CDCM!$B114="Kill",0,CDCM!C26+(Input!$B172-CDCM!$C73)*C28)</f>
        <v>#VALUE!</v>
      </c>
      <c r="D75" s="24" t="e">
        <f>IF(CDCM!$B114="Kill",0,CDCM!D26+(Input!$B172-CDCM!$C73)*D28)</f>
        <v>#VALUE!</v>
      </c>
      <c r="E75" s="24" t="e">
        <f>IF(CDCM!$B114="Kill",0,CDCM!E26+(Input!$B172-CDCM!$C73)*E28)</f>
        <v>#VALUE!</v>
      </c>
      <c r="F75" s="17"/>
    </row>
    <row r="76" spans="1:6" x14ac:dyDescent="0.25">
      <c r="A76" s="4" t="s">
        <v>63</v>
      </c>
      <c r="B76" s="24" t="e">
        <f>IF(CDCM!$B115="Kill",0,CDCM!B27+(Input!$B173-CDCM!$C74)*B29)</f>
        <v>#VALUE!</v>
      </c>
      <c r="C76" s="24" t="e">
        <f>IF(CDCM!$B115="Kill",0,CDCM!C27+(Input!$B173-CDCM!$C74)*C29)</f>
        <v>#VALUE!</v>
      </c>
      <c r="D76" s="24" t="e">
        <f>IF(CDCM!$B115="Kill",0,CDCM!D27+(Input!$B173-CDCM!$C74)*D29)</f>
        <v>#VALUE!</v>
      </c>
      <c r="E76" s="24" t="e">
        <f>IF(CDCM!$B115="Kill",0,CDCM!E27+(Input!$B173-CDCM!$C74)*E29)</f>
        <v>#VALUE!</v>
      </c>
      <c r="F76" s="17"/>
    </row>
    <row r="77" spans="1:6" x14ac:dyDescent="0.25">
      <c r="A77" s="4" t="s">
        <v>64</v>
      </c>
      <c r="B77" s="24" t="e">
        <f>IF(CDCM!$B116="Kill",0,CDCM!B28+(Input!$B174-CDCM!$C75)*B30)</f>
        <v>#VALUE!</v>
      </c>
      <c r="C77" s="24" t="e">
        <f>IF(CDCM!$B116="Kill",0,CDCM!C28+(Input!$B174-CDCM!$C75)*C30)</f>
        <v>#VALUE!</v>
      </c>
      <c r="D77" s="24" t="e">
        <f>IF(CDCM!$B116="Kill",0,CDCM!D28+(Input!$B174-CDCM!$C75)*D30)</f>
        <v>#VALUE!</v>
      </c>
      <c r="E77" s="24" t="e">
        <f>IF(CDCM!$B116="Kill",0,CDCM!E28+(Input!$B174-CDCM!$C75)*E30)</f>
        <v>#VALUE!</v>
      </c>
      <c r="F77" s="17"/>
    </row>
    <row r="78" spans="1:6" x14ac:dyDescent="0.25">
      <c r="A78" s="4" t="s">
        <v>65</v>
      </c>
      <c r="B78" s="24" t="e">
        <f>IF(CDCM!$B117="Kill",0,CDCM!B29+(Input!$B175-CDCM!$C76)*B31)</f>
        <v>#VALUE!</v>
      </c>
      <c r="C78" s="24" t="e">
        <f>IF(CDCM!$B117="Kill",0,CDCM!C29+(Input!$B175-CDCM!$C76)*C31)</f>
        <v>#VALUE!</v>
      </c>
      <c r="D78" s="24" t="e">
        <f>IF(CDCM!$B117="Kill",0,CDCM!D29+(Input!$B175-CDCM!$C76)*D31)</f>
        <v>#VALUE!</v>
      </c>
      <c r="E78" s="24" t="e">
        <f>IF(CDCM!$B117="Kill",0,CDCM!E29+(Input!$B175-CDCM!$C76)*E31)</f>
        <v>#VALUE!</v>
      </c>
      <c r="F78" s="17"/>
    </row>
    <row r="79" spans="1:6" x14ac:dyDescent="0.25">
      <c r="A79" s="4" t="s">
        <v>66</v>
      </c>
      <c r="B79" s="24" t="e">
        <f>IF(CDCM!$B118="Kill",0,CDCM!B30+(Input!$B176-CDCM!$C77)*B32)</f>
        <v>#VALUE!</v>
      </c>
      <c r="C79" s="24" t="e">
        <f>IF(CDCM!$B118="Kill",0,CDCM!C30+(Input!$B176-CDCM!$C77)*C32)</f>
        <v>#VALUE!</v>
      </c>
      <c r="D79" s="24" t="e">
        <f>IF(CDCM!$B118="Kill",0,CDCM!D30+(Input!$B176-CDCM!$C77)*D32)</f>
        <v>#VALUE!</v>
      </c>
      <c r="E79" s="24" t="e">
        <f>IF(CDCM!$B118="Kill",0,CDCM!E30+(Input!$B176-CDCM!$C77)*E32)</f>
        <v>#VALUE!</v>
      </c>
      <c r="F79" s="17"/>
    </row>
    <row r="80" spans="1:6" x14ac:dyDescent="0.25">
      <c r="A80" s="4" t="s">
        <v>67</v>
      </c>
      <c r="B80" s="24" t="e">
        <f>IF(CDCM!$B119="Kill",0,CDCM!B31+(Input!$B177-CDCM!$C78)*B33)</f>
        <v>#VALUE!</v>
      </c>
      <c r="C80" s="24" t="e">
        <f>IF(CDCM!$B119="Kill",0,CDCM!C31+(Input!$B177-CDCM!$C78)*C33)</f>
        <v>#VALUE!</v>
      </c>
      <c r="D80" s="24" t="e">
        <f>IF(CDCM!$B119="Kill",0,CDCM!D31+(Input!$B177-CDCM!$C78)*D33)</f>
        <v>#VALUE!</v>
      </c>
      <c r="E80" s="24" t="e">
        <f>IF(CDCM!$B119="Kill",0,CDCM!E31+(Input!$B177-CDCM!$C78)*E33)</f>
        <v>#VALUE!</v>
      </c>
      <c r="F80" s="17"/>
    </row>
    <row r="81" spans="1:6" x14ac:dyDescent="0.25">
      <c r="A81" s="4" t="s">
        <v>68</v>
      </c>
      <c r="B81" s="24" t="e">
        <f>IF(CDCM!$B120="Kill",0,CDCM!B32+(Input!$B178-CDCM!$C79)*B34)</f>
        <v>#VALUE!</v>
      </c>
      <c r="C81" s="24" t="e">
        <f>IF(CDCM!$B120="Kill",0,CDCM!C32+(Input!$B178-CDCM!$C79)*C34)</f>
        <v>#VALUE!</v>
      </c>
      <c r="D81" s="24" t="e">
        <f>IF(CDCM!$B120="Kill",0,CDCM!D32+(Input!$B178-CDCM!$C79)*D34)</f>
        <v>#VALUE!</v>
      </c>
      <c r="E81" s="24" t="e">
        <f>IF(CDCM!$B120="Kill",0,CDCM!E32+(Input!$B178-CDCM!$C79)*E34)</f>
        <v>#VALUE!</v>
      </c>
      <c r="F81" s="17"/>
    </row>
    <row r="82" spans="1:6" x14ac:dyDescent="0.25">
      <c r="A82" s="4" t="s">
        <v>69</v>
      </c>
      <c r="B82" s="24" t="e">
        <f>IF(CDCM!$B121="Kill",0,CDCM!B33+(Input!$B179-CDCM!$C80)*B35)</f>
        <v>#VALUE!</v>
      </c>
      <c r="C82" s="24" t="e">
        <f>IF(CDCM!$B121="Kill",0,CDCM!C33+(Input!$B179-CDCM!$C80)*C35)</f>
        <v>#VALUE!</v>
      </c>
      <c r="D82" s="24" t="e">
        <f>IF(CDCM!$B121="Kill",0,CDCM!D33+(Input!$B179-CDCM!$C80)*D35)</f>
        <v>#VALUE!</v>
      </c>
      <c r="E82" s="24" t="e">
        <f>IF(CDCM!$B121="Kill",0,CDCM!E33+(Input!$B179-CDCM!$C80)*E35)</f>
        <v>#VALUE!</v>
      </c>
      <c r="F82" s="17"/>
    </row>
    <row r="83" spans="1:6" x14ac:dyDescent="0.25">
      <c r="A83" s="4" t="s">
        <v>70</v>
      </c>
      <c r="B83" s="24" t="e">
        <f>IF(CDCM!$B122="Kill",0,CDCM!B34+(Input!$B180-CDCM!$C81)*B36)</f>
        <v>#VALUE!</v>
      </c>
      <c r="C83" s="24" t="e">
        <f>IF(CDCM!$B122="Kill",0,CDCM!C34+(Input!$B180-CDCM!$C81)*C36)</f>
        <v>#VALUE!</v>
      </c>
      <c r="D83" s="24" t="e">
        <f>IF(CDCM!$B122="Kill",0,CDCM!D34+(Input!$B180-CDCM!$C81)*D36)</f>
        <v>#VALUE!</v>
      </c>
      <c r="E83" s="24" t="e">
        <f>IF(CDCM!$B122="Kill",0,CDCM!E34+(Input!$B180-CDCM!$C81)*E36)</f>
        <v>#VALUE!</v>
      </c>
      <c r="F83" s="17"/>
    </row>
    <row r="84" spans="1:6" ht="30" x14ac:dyDescent="0.25">
      <c r="A84" s="4" t="s">
        <v>71</v>
      </c>
      <c r="B84" s="24" t="e">
        <f>IF(CDCM!$B123="Kill",0,CDCM!B35+(Input!$B181-CDCM!$C82)*B37)</f>
        <v>#VALUE!</v>
      </c>
      <c r="C84" s="24" t="e">
        <f>IF(CDCM!$B123="Kill",0,CDCM!C35+(Input!$B181-CDCM!$C82)*C37)</f>
        <v>#VALUE!</v>
      </c>
      <c r="D84" s="24" t="e">
        <f>IF(CDCM!$B123="Kill",0,CDCM!D35+(Input!$B181-CDCM!$C82)*D37)</f>
        <v>#VALUE!</v>
      </c>
      <c r="E84" s="24" t="e">
        <f>IF(CDCM!$B123="Kill",0,CDCM!E35+(Input!$B181-CDCM!$C82)*E37)</f>
        <v>#VALUE!</v>
      </c>
      <c r="F84" s="17"/>
    </row>
    <row r="85" spans="1:6" x14ac:dyDescent="0.25">
      <c r="A85" s="4" t="s">
        <v>72</v>
      </c>
      <c r="B85" s="24" t="e">
        <f>IF(CDCM!$B124="Kill",0,CDCM!B36+(Input!$B182-CDCM!$C83)*B38)</f>
        <v>#VALUE!</v>
      </c>
      <c r="C85" s="24" t="e">
        <f>IF(CDCM!$B124="Kill",0,CDCM!C36+(Input!$B182-CDCM!$C83)*C38)</f>
        <v>#VALUE!</v>
      </c>
      <c r="D85" s="24" t="e">
        <f>IF(CDCM!$B124="Kill",0,CDCM!D36+(Input!$B182-CDCM!$C83)*D38)</f>
        <v>#VALUE!</v>
      </c>
      <c r="E85" s="24" t="e">
        <f>IF(CDCM!$B124="Kill",0,CDCM!E36+(Input!$B182-CDCM!$C83)*E38)</f>
        <v>#VALUE!</v>
      </c>
      <c r="F85" s="17"/>
    </row>
    <row r="86" spans="1:6" x14ac:dyDescent="0.25">
      <c r="A86" s="4" t="s">
        <v>73</v>
      </c>
      <c r="B86" s="24" t="e">
        <f>IF(CDCM!$B125="Kill",0,CDCM!B37+(Input!$B183-CDCM!$C84)*B39)</f>
        <v>#VALUE!</v>
      </c>
      <c r="C86" s="24" t="e">
        <f>IF(CDCM!$B125="Kill",0,CDCM!C37+(Input!$B183-CDCM!$C84)*C39)</f>
        <v>#VALUE!</v>
      </c>
      <c r="D86" s="24" t="e">
        <f>IF(CDCM!$B125="Kill",0,CDCM!D37+(Input!$B183-CDCM!$C84)*D39)</f>
        <v>#VALUE!</v>
      </c>
      <c r="E86" s="24" t="e">
        <f>IF(CDCM!$B125="Kill",0,CDCM!E37+(Input!$B183-CDCM!$C84)*E39)</f>
        <v>#VALUE!</v>
      </c>
      <c r="F86" s="17"/>
    </row>
    <row r="87" spans="1:6" x14ac:dyDescent="0.25">
      <c r="A87" s="4" t="s">
        <v>74</v>
      </c>
      <c r="B87" s="24" t="e">
        <f>IF(CDCM!$B126="Kill",0,CDCM!B38+(Input!$B184-CDCM!$C85)*B40)</f>
        <v>#VALUE!</v>
      </c>
      <c r="C87" s="24" t="e">
        <f>IF(CDCM!$B126="Kill",0,CDCM!C38+(Input!$B184-CDCM!$C85)*C40)</f>
        <v>#VALUE!</v>
      </c>
      <c r="D87" s="24" t="e">
        <f>IF(CDCM!$B126="Kill",0,CDCM!D38+(Input!$B184-CDCM!$C85)*D40)</f>
        <v>#VALUE!</v>
      </c>
      <c r="E87" s="24" t="e">
        <f>IF(CDCM!$B126="Kill",0,CDCM!E38+(Input!$B184-CDCM!$C85)*E40)</f>
        <v>#VALUE!</v>
      </c>
      <c r="F87" s="17"/>
    </row>
    <row r="88" spans="1:6" x14ac:dyDescent="0.25">
      <c r="A88" s="4" t="s">
        <v>75</v>
      </c>
      <c r="B88" s="24" t="e">
        <f>IF(CDCM!$B127="Kill",0,CDCM!B39+(Input!$B185-CDCM!$C86)*B41)</f>
        <v>#VALUE!</v>
      </c>
      <c r="C88" s="24" t="e">
        <f>IF(CDCM!$B127="Kill",0,CDCM!C39+(Input!$B185-CDCM!$C86)*C41)</f>
        <v>#VALUE!</v>
      </c>
      <c r="D88" s="24" t="e">
        <f>IF(CDCM!$B127="Kill",0,CDCM!D39+(Input!$B185-CDCM!$C86)*D41)</f>
        <v>#VALUE!</v>
      </c>
      <c r="E88" s="24" t="e">
        <f>IF(CDCM!$B127="Kill",0,CDCM!E39+(Input!$B185-CDCM!$C86)*E41)</f>
        <v>#VALUE!</v>
      </c>
      <c r="F88" s="17"/>
    </row>
    <row r="89" spans="1:6" x14ac:dyDescent="0.25">
      <c r="A89" s="4" t="s">
        <v>76</v>
      </c>
      <c r="B89" s="24" t="e">
        <f>IF(CDCM!$B128="Kill",0,CDCM!B40+(Input!$B186-CDCM!$C87)*B42)</f>
        <v>#VALUE!</v>
      </c>
      <c r="C89" s="24" t="e">
        <f>IF(CDCM!$B128="Kill",0,CDCM!C40+(Input!$B186-CDCM!$C87)*C42)</f>
        <v>#VALUE!</v>
      </c>
      <c r="D89" s="24" t="e">
        <f>IF(CDCM!$B128="Kill",0,CDCM!D40+(Input!$B186-CDCM!$C87)*D42)</f>
        <v>#VALUE!</v>
      </c>
      <c r="E89" s="24" t="e">
        <f>IF(CDCM!$B128="Kill",0,CDCM!E40+(Input!$B186-CDCM!$C87)*E42)</f>
        <v>#VALUE!</v>
      </c>
      <c r="F89" s="17"/>
    </row>
    <row r="90" spans="1:6" ht="30" x14ac:dyDescent="0.25">
      <c r="A90" s="4" t="s">
        <v>77</v>
      </c>
      <c r="B90" s="24" t="e">
        <f>IF(CDCM!$B129="Kill",0,CDCM!B41+(Input!$B187-CDCM!$C88)*B43)</f>
        <v>#VALUE!</v>
      </c>
      <c r="C90" s="24" t="e">
        <f>IF(CDCM!$B129="Kill",0,CDCM!C41+(Input!$B187-CDCM!$C88)*C43)</f>
        <v>#VALUE!</v>
      </c>
      <c r="D90" s="24" t="e">
        <f>IF(CDCM!$B129="Kill",0,CDCM!D41+(Input!$B187-CDCM!$C88)*D43)</f>
        <v>#VALUE!</v>
      </c>
      <c r="E90" s="24" t="e">
        <f>IF(CDCM!$B129="Kill",0,CDCM!E41+(Input!$B187-CDCM!$C88)*E43)</f>
        <v>#VALUE!</v>
      </c>
      <c r="F90" s="17"/>
    </row>
    <row r="91" spans="1:6" ht="30" x14ac:dyDescent="0.25">
      <c r="A91" s="4" t="s">
        <v>78</v>
      </c>
      <c r="B91" s="24" t="e">
        <f>IF(CDCM!$B130="Kill",0,CDCM!B42+(Input!$B188-CDCM!$C89)*B44)</f>
        <v>#VALUE!</v>
      </c>
      <c r="C91" s="24" t="e">
        <f>IF(CDCM!$B130="Kill",0,CDCM!C42+(Input!$B188-CDCM!$C89)*C44)</f>
        <v>#VALUE!</v>
      </c>
      <c r="D91" s="24" t="e">
        <f>IF(CDCM!$B130="Kill",0,CDCM!D42+(Input!$B188-CDCM!$C89)*D44)</f>
        <v>#VALUE!</v>
      </c>
      <c r="E91" s="24" t="e">
        <f>IF(CDCM!$B130="Kill",0,CDCM!E42+(Input!$B188-CDCM!$C89)*E44)</f>
        <v>#VALUE!</v>
      </c>
      <c r="F91" s="17"/>
    </row>
    <row r="93" spans="1:6" x14ac:dyDescent="0.25">
      <c r="A93" s="2" t="s">
        <v>11</v>
      </c>
    </row>
    <row r="94" spans="1:6" x14ac:dyDescent="0.25">
      <c r="A94" s="19" t="s">
        <v>459</v>
      </c>
    </row>
    <row r="95" spans="1:6" x14ac:dyDescent="0.25">
      <c r="A95" s="19" t="s">
        <v>518</v>
      </c>
    </row>
    <row r="97" spans="1:6" ht="21" customHeight="1" x14ac:dyDescent="0.3">
      <c r="A97" s="1" t="s">
        <v>457</v>
      </c>
    </row>
    <row r="98" spans="1:6" x14ac:dyDescent="0.25">
      <c r="A98" s="2" t="s">
        <v>200</v>
      </c>
    </row>
    <row r="99" spans="1:6" x14ac:dyDescent="0.25">
      <c r="A99" s="19" t="s">
        <v>458</v>
      </c>
    </row>
    <row r="100" spans="1:6" x14ac:dyDescent="0.25">
      <c r="A100" s="2" t="s">
        <v>428</v>
      </c>
    </row>
    <row r="102" spans="1:6" x14ac:dyDescent="0.25">
      <c r="B102" s="15" t="s">
        <v>31</v>
      </c>
      <c r="C102" s="15" t="s">
        <v>41</v>
      </c>
      <c r="D102" s="15" t="s">
        <v>30</v>
      </c>
      <c r="E102" s="15" t="s">
        <v>42</v>
      </c>
    </row>
    <row r="103" spans="1:6" ht="30" x14ac:dyDescent="0.25">
      <c r="A103" s="4" t="s">
        <v>43</v>
      </c>
      <c r="B103" s="24" t="e">
        <f t="shared" ref="B103:E122" si="0">MAX(0,B59)</f>
        <v>#VALUE!</v>
      </c>
      <c r="C103" s="24" t="e">
        <f t="shared" si="0"/>
        <v>#VALUE!</v>
      </c>
      <c r="D103" s="24" t="e">
        <f t="shared" si="0"/>
        <v>#VALUE!</v>
      </c>
      <c r="E103" s="24" t="e">
        <f t="shared" si="0"/>
        <v>#VALUE!</v>
      </c>
      <c r="F103" s="17"/>
    </row>
    <row r="104" spans="1:6" ht="30" x14ac:dyDescent="0.25">
      <c r="A104" s="4" t="s">
        <v>47</v>
      </c>
      <c r="B104" s="24" t="e">
        <f t="shared" si="0"/>
        <v>#VALUE!</v>
      </c>
      <c r="C104" s="24" t="e">
        <f t="shared" si="0"/>
        <v>#VALUE!</v>
      </c>
      <c r="D104" s="24" t="e">
        <f t="shared" si="0"/>
        <v>#VALUE!</v>
      </c>
      <c r="E104" s="24" t="e">
        <f t="shared" si="0"/>
        <v>#VALUE!</v>
      </c>
      <c r="F104" s="17"/>
    </row>
    <row r="105" spans="1:6" x14ac:dyDescent="0.25">
      <c r="A105" s="4" t="s">
        <v>48</v>
      </c>
      <c r="B105" s="24" t="e">
        <f t="shared" si="0"/>
        <v>#VALUE!</v>
      </c>
      <c r="C105" s="24" t="e">
        <f t="shared" si="0"/>
        <v>#VALUE!</v>
      </c>
      <c r="D105" s="24" t="e">
        <f t="shared" si="0"/>
        <v>#VALUE!</v>
      </c>
      <c r="E105" s="24" t="e">
        <f t="shared" si="0"/>
        <v>#VALUE!</v>
      </c>
      <c r="F105" s="17"/>
    </row>
    <row r="106" spans="1:6" x14ac:dyDescent="0.25">
      <c r="A106" s="4" t="s">
        <v>49</v>
      </c>
      <c r="B106" s="24" t="e">
        <f t="shared" si="0"/>
        <v>#VALUE!</v>
      </c>
      <c r="C106" s="24" t="e">
        <f t="shared" si="0"/>
        <v>#VALUE!</v>
      </c>
      <c r="D106" s="24" t="e">
        <f t="shared" si="0"/>
        <v>#VALUE!</v>
      </c>
      <c r="E106" s="24" t="e">
        <f t="shared" si="0"/>
        <v>#VALUE!</v>
      </c>
      <c r="F106" s="17"/>
    </row>
    <row r="107" spans="1:6" x14ac:dyDescent="0.25">
      <c r="A107" s="4" t="s">
        <v>50</v>
      </c>
      <c r="B107" s="24" t="e">
        <f t="shared" si="0"/>
        <v>#VALUE!</v>
      </c>
      <c r="C107" s="24" t="e">
        <f t="shared" si="0"/>
        <v>#VALUE!</v>
      </c>
      <c r="D107" s="24" t="e">
        <f t="shared" si="0"/>
        <v>#VALUE!</v>
      </c>
      <c r="E107" s="24" t="e">
        <f t="shared" si="0"/>
        <v>#VALUE!</v>
      </c>
      <c r="F107" s="17"/>
    </row>
    <row r="108" spans="1:6" x14ac:dyDescent="0.25">
      <c r="A108" s="4" t="s">
        <v>51</v>
      </c>
      <c r="B108" s="24" t="e">
        <f t="shared" si="0"/>
        <v>#VALUE!</v>
      </c>
      <c r="C108" s="24" t="e">
        <f t="shared" si="0"/>
        <v>#VALUE!</v>
      </c>
      <c r="D108" s="24" t="e">
        <f t="shared" si="0"/>
        <v>#VALUE!</v>
      </c>
      <c r="E108" s="24" t="e">
        <f t="shared" si="0"/>
        <v>#VALUE!</v>
      </c>
      <c r="F108" s="17"/>
    </row>
    <row r="109" spans="1:6" x14ac:dyDescent="0.25">
      <c r="A109" s="4" t="s">
        <v>52</v>
      </c>
      <c r="B109" s="24" t="e">
        <f t="shared" si="0"/>
        <v>#VALUE!</v>
      </c>
      <c r="C109" s="24" t="e">
        <f t="shared" si="0"/>
        <v>#VALUE!</v>
      </c>
      <c r="D109" s="24" t="e">
        <f t="shared" si="0"/>
        <v>#VALUE!</v>
      </c>
      <c r="E109" s="24" t="e">
        <f t="shared" si="0"/>
        <v>#VALUE!</v>
      </c>
      <c r="F109" s="17"/>
    </row>
    <row r="110" spans="1:6" x14ac:dyDescent="0.25">
      <c r="A110" s="4" t="s">
        <v>53</v>
      </c>
      <c r="B110" s="24" t="e">
        <f t="shared" si="0"/>
        <v>#VALUE!</v>
      </c>
      <c r="C110" s="24" t="e">
        <f t="shared" si="0"/>
        <v>#VALUE!</v>
      </c>
      <c r="D110" s="24" t="e">
        <f t="shared" si="0"/>
        <v>#VALUE!</v>
      </c>
      <c r="E110" s="24" t="e">
        <f t="shared" si="0"/>
        <v>#VALUE!</v>
      </c>
      <c r="F110" s="17"/>
    </row>
    <row r="111" spans="1:6" x14ac:dyDescent="0.25">
      <c r="A111" s="4" t="s">
        <v>54</v>
      </c>
      <c r="B111" s="24" t="e">
        <f t="shared" si="0"/>
        <v>#VALUE!</v>
      </c>
      <c r="C111" s="24" t="e">
        <f t="shared" si="0"/>
        <v>#VALUE!</v>
      </c>
      <c r="D111" s="24" t="e">
        <f t="shared" si="0"/>
        <v>#VALUE!</v>
      </c>
      <c r="E111" s="24" t="e">
        <f t="shared" si="0"/>
        <v>#VALUE!</v>
      </c>
      <c r="F111" s="17"/>
    </row>
    <row r="112" spans="1:6" x14ac:dyDescent="0.25">
      <c r="A112" s="4" t="s">
        <v>55</v>
      </c>
      <c r="B112" s="24" t="e">
        <f t="shared" si="0"/>
        <v>#VALUE!</v>
      </c>
      <c r="C112" s="24" t="e">
        <f t="shared" si="0"/>
        <v>#VALUE!</v>
      </c>
      <c r="D112" s="24" t="e">
        <f t="shared" si="0"/>
        <v>#VALUE!</v>
      </c>
      <c r="E112" s="24" t="e">
        <f t="shared" si="0"/>
        <v>#VALUE!</v>
      </c>
      <c r="F112" s="17"/>
    </row>
    <row r="113" spans="1:6" x14ac:dyDescent="0.25">
      <c r="A113" s="4" t="s">
        <v>56</v>
      </c>
      <c r="B113" s="24" t="e">
        <f t="shared" si="0"/>
        <v>#VALUE!</v>
      </c>
      <c r="C113" s="24" t="e">
        <f t="shared" si="0"/>
        <v>#VALUE!</v>
      </c>
      <c r="D113" s="24" t="e">
        <f t="shared" si="0"/>
        <v>#VALUE!</v>
      </c>
      <c r="E113" s="24" t="e">
        <f t="shared" si="0"/>
        <v>#VALUE!</v>
      </c>
      <c r="F113" s="17"/>
    </row>
    <row r="114" spans="1:6" x14ac:dyDescent="0.25">
      <c r="A114" s="4" t="s">
        <v>57</v>
      </c>
      <c r="B114" s="24" t="e">
        <f t="shared" si="0"/>
        <v>#VALUE!</v>
      </c>
      <c r="C114" s="24" t="e">
        <f t="shared" si="0"/>
        <v>#VALUE!</v>
      </c>
      <c r="D114" s="24" t="e">
        <f t="shared" si="0"/>
        <v>#VALUE!</v>
      </c>
      <c r="E114" s="24" t="e">
        <f t="shared" si="0"/>
        <v>#VALUE!</v>
      </c>
      <c r="F114" s="17"/>
    </row>
    <row r="115" spans="1:6" x14ac:dyDescent="0.25">
      <c r="A115" s="4" t="s">
        <v>58</v>
      </c>
      <c r="B115" s="24" t="e">
        <f t="shared" si="0"/>
        <v>#VALUE!</v>
      </c>
      <c r="C115" s="24" t="e">
        <f t="shared" si="0"/>
        <v>#VALUE!</v>
      </c>
      <c r="D115" s="24" t="e">
        <f t="shared" si="0"/>
        <v>#VALUE!</v>
      </c>
      <c r="E115" s="24" t="e">
        <f t="shared" si="0"/>
        <v>#VALUE!</v>
      </c>
      <c r="F115" s="17"/>
    </row>
    <row r="116" spans="1:6" x14ac:dyDescent="0.25">
      <c r="A116" s="4" t="s">
        <v>59</v>
      </c>
      <c r="B116" s="24" t="e">
        <f t="shared" si="0"/>
        <v>#VALUE!</v>
      </c>
      <c r="C116" s="24" t="e">
        <f t="shared" si="0"/>
        <v>#VALUE!</v>
      </c>
      <c r="D116" s="24" t="e">
        <f t="shared" si="0"/>
        <v>#VALUE!</v>
      </c>
      <c r="E116" s="24" t="e">
        <f t="shared" si="0"/>
        <v>#VALUE!</v>
      </c>
      <c r="F116" s="17"/>
    </row>
    <row r="117" spans="1:6" x14ac:dyDescent="0.25">
      <c r="A117" s="4" t="s">
        <v>60</v>
      </c>
      <c r="B117" s="24" t="e">
        <f t="shared" si="0"/>
        <v>#VALUE!</v>
      </c>
      <c r="C117" s="24" t="e">
        <f t="shared" si="0"/>
        <v>#VALUE!</v>
      </c>
      <c r="D117" s="24" t="e">
        <f t="shared" si="0"/>
        <v>#VALUE!</v>
      </c>
      <c r="E117" s="24" t="e">
        <f t="shared" si="0"/>
        <v>#VALUE!</v>
      </c>
      <c r="F117" s="17"/>
    </row>
    <row r="118" spans="1:6" x14ac:dyDescent="0.25">
      <c r="A118" s="4" t="s">
        <v>61</v>
      </c>
      <c r="B118" s="24" t="e">
        <f t="shared" si="0"/>
        <v>#VALUE!</v>
      </c>
      <c r="C118" s="24" t="e">
        <f t="shared" si="0"/>
        <v>#VALUE!</v>
      </c>
      <c r="D118" s="24" t="e">
        <f t="shared" si="0"/>
        <v>#VALUE!</v>
      </c>
      <c r="E118" s="24" t="e">
        <f t="shared" si="0"/>
        <v>#VALUE!</v>
      </c>
      <c r="F118" s="17"/>
    </row>
    <row r="119" spans="1:6" x14ac:dyDescent="0.25">
      <c r="A119" s="4" t="s">
        <v>62</v>
      </c>
      <c r="B119" s="24" t="e">
        <f t="shared" si="0"/>
        <v>#VALUE!</v>
      </c>
      <c r="C119" s="24" t="e">
        <f t="shared" si="0"/>
        <v>#VALUE!</v>
      </c>
      <c r="D119" s="24" t="e">
        <f t="shared" si="0"/>
        <v>#VALUE!</v>
      </c>
      <c r="E119" s="24" t="e">
        <f t="shared" si="0"/>
        <v>#VALUE!</v>
      </c>
      <c r="F119" s="17"/>
    </row>
    <row r="120" spans="1:6" x14ac:dyDescent="0.25">
      <c r="A120" s="4" t="s">
        <v>63</v>
      </c>
      <c r="B120" s="24" t="e">
        <f t="shared" si="0"/>
        <v>#VALUE!</v>
      </c>
      <c r="C120" s="24" t="e">
        <f t="shared" si="0"/>
        <v>#VALUE!</v>
      </c>
      <c r="D120" s="24" t="e">
        <f t="shared" si="0"/>
        <v>#VALUE!</v>
      </c>
      <c r="E120" s="24" t="e">
        <f t="shared" si="0"/>
        <v>#VALUE!</v>
      </c>
      <c r="F120" s="17"/>
    </row>
    <row r="121" spans="1:6" x14ac:dyDescent="0.25">
      <c r="A121" s="4" t="s">
        <v>64</v>
      </c>
      <c r="B121" s="24" t="e">
        <f t="shared" si="0"/>
        <v>#VALUE!</v>
      </c>
      <c r="C121" s="24" t="e">
        <f t="shared" si="0"/>
        <v>#VALUE!</v>
      </c>
      <c r="D121" s="24" t="e">
        <f t="shared" si="0"/>
        <v>#VALUE!</v>
      </c>
      <c r="E121" s="24" t="e">
        <f t="shared" si="0"/>
        <v>#VALUE!</v>
      </c>
      <c r="F121" s="17"/>
    </row>
    <row r="122" spans="1:6" x14ac:dyDescent="0.25">
      <c r="A122" s="4" t="s">
        <v>65</v>
      </c>
      <c r="B122" s="24" t="e">
        <f t="shared" si="0"/>
        <v>#VALUE!</v>
      </c>
      <c r="C122" s="24" t="e">
        <f t="shared" si="0"/>
        <v>#VALUE!</v>
      </c>
      <c r="D122" s="24" t="e">
        <f t="shared" si="0"/>
        <v>#VALUE!</v>
      </c>
      <c r="E122" s="24" t="e">
        <f t="shared" si="0"/>
        <v>#VALUE!</v>
      </c>
      <c r="F122" s="17"/>
    </row>
    <row r="123" spans="1:6" x14ac:dyDescent="0.25">
      <c r="A123" s="4" t="s">
        <v>66</v>
      </c>
      <c r="B123" s="24" t="e">
        <f t="shared" ref="B123:E142" si="1">MAX(0,B79)</f>
        <v>#VALUE!</v>
      </c>
      <c r="C123" s="24" t="e">
        <f t="shared" si="1"/>
        <v>#VALUE!</v>
      </c>
      <c r="D123" s="24" t="e">
        <f t="shared" si="1"/>
        <v>#VALUE!</v>
      </c>
      <c r="E123" s="24" t="e">
        <f t="shared" si="1"/>
        <v>#VALUE!</v>
      </c>
      <c r="F123" s="17"/>
    </row>
    <row r="124" spans="1:6" x14ac:dyDescent="0.25">
      <c r="A124" s="4" t="s">
        <v>67</v>
      </c>
      <c r="B124" s="24" t="e">
        <f t="shared" si="1"/>
        <v>#VALUE!</v>
      </c>
      <c r="C124" s="24" t="e">
        <f t="shared" si="1"/>
        <v>#VALUE!</v>
      </c>
      <c r="D124" s="24" t="e">
        <f t="shared" si="1"/>
        <v>#VALUE!</v>
      </c>
      <c r="E124" s="24" t="e">
        <f t="shared" si="1"/>
        <v>#VALUE!</v>
      </c>
      <c r="F124" s="17"/>
    </row>
    <row r="125" spans="1:6" x14ac:dyDescent="0.25">
      <c r="A125" s="4" t="s">
        <v>68</v>
      </c>
      <c r="B125" s="24" t="e">
        <f t="shared" si="1"/>
        <v>#VALUE!</v>
      </c>
      <c r="C125" s="24" t="e">
        <f t="shared" si="1"/>
        <v>#VALUE!</v>
      </c>
      <c r="D125" s="24" t="e">
        <f t="shared" si="1"/>
        <v>#VALUE!</v>
      </c>
      <c r="E125" s="24" t="e">
        <f t="shared" si="1"/>
        <v>#VALUE!</v>
      </c>
      <c r="F125" s="17"/>
    </row>
    <row r="126" spans="1:6" x14ac:dyDescent="0.25">
      <c r="A126" s="4" t="s">
        <v>69</v>
      </c>
      <c r="B126" s="24" t="e">
        <f t="shared" si="1"/>
        <v>#VALUE!</v>
      </c>
      <c r="C126" s="24" t="e">
        <f t="shared" si="1"/>
        <v>#VALUE!</v>
      </c>
      <c r="D126" s="24" t="e">
        <f t="shared" si="1"/>
        <v>#VALUE!</v>
      </c>
      <c r="E126" s="24" t="e">
        <f t="shared" si="1"/>
        <v>#VALUE!</v>
      </c>
      <c r="F126" s="17"/>
    </row>
    <row r="127" spans="1:6" x14ac:dyDescent="0.25">
      <c r="A127" s="4" t="s">
        <v>70</v>
      </c>
      <c r="B127" s="24" t="e">
        <f t="shared" si="1"/>
        <v>#VALUE!</v>
      </c>
      <c r="C127" s="24" t="e">
        <f t="shared" si="1"/>
        <v>#VALUE!</v>
      </c>
      <c r="D127" s="24" t="e">
        <f t="shared" si="1"/>
        <v>#VALUE!</v>
      </c>
      <c r="E127" s="24" t="e">
        <f t="shared" si="1"/>
        <v>#VALUE!</v>
      </c>
      <c r="F127" s="17"/>
    </row>
    <row r="128" spans="1:6" ht="30" x14ac:dyDescent="0.25">
      <c r="A128" s="4" t="s">
        <v>71</v>
      </c>
      <c r="B128" s="24" t="e">
        <f t="shared" si="1"/>
        <v>#VALUE!</v>
      </c>
      <c r="C128" s="24" t="e">
        <f t="shared" si="1"/>
        <v>#VALUE!</v>
      </c>
      <c r="D128" s="24" t="e">
        <f t="shared" si="1"/>
        <v>#VALUE!</v>
      </c>
      <c r="E128" s="24" t="e">
        <f t="shared" si="1"/>
        <v>#VALUE!</v>
      </c>
      <c r="F128" s="17"/>
    </row>
    <row r="129" spans="1:6" x14ac:dyDescent="0.25">
      <c r="A129" s="4" t="s">
        <v>72</v>
      </c>
      <c r="B129" s="24" t="e">
        <f t="shared" si="1"/>
        <v>#VALUE!</v>
      </c>
      <c r="C129" s="24" t="e">
        <f t="shared" si="1"/>
        <v>#VALUE!</v>
      </c>
      <c r="D129" s="24" t="e">
        <f t="shared" si="1"/>
        <v>#VALUE!</v>
      </c>
      <c r="E129" s="24" t="e">
        <f t="shared" si="1"/>
        <v>#VALUE!</v>
      </c>
      <c r="F129" s="17"/>
    </row>
    <row r="130" spans="1:6" x14ac:dyDescent="0.25">
      <c r="A130" s="4" t="s">
        <v>73</v>
      </c>
      <c r="B130" s="24" t="e">
        <f t="shared" si="1"/>
        <v>#VALUE!</v>
      </c>
      <c r="C130" s="24" t="e">
        <f t="shared" si="1"/>
        <v>#VALUE!</v>
      </c>
      <c r="D130" s="24" t="e">
        <f t="shared" si="1"/>
        <v>#VALUE!</v>
      </c>
      <c r="E130" s="24" t="e">
        <f t="shared" si="1"/>
        <v>#VALUE!</v>
      </c>
      <c r="F130" s="17"/>
    </row>
    <row r="131" spans="1:6" x14ac:dyDescent="0.25">
      <c r="A131" s="4" t="s">
        <v>74</v>
      </c>
      <c r="B131" s="24" t="e">
        <f t="shared" si="1"/>
        <v>#VALUE!</v>
      </c>
      <c r="C131" s="24" t="e">
        <f t="shared" si="1"/>
        <v>#VALUE!</v>
      </c>
      <c r="D131" s="24" t="e">
        <f t="shared" si="1"/>
        <v>#VALUE!</v>
      </c>
      <c r="E131" s="24" t="e">
        <f t="shared" si="1"/>
        <v>#VALUE!</v>
      </c>
      <c r="F131" s="17"/>
    </row>
    <row r="132" spans="1:6" x14ac:dyDescent="0.25">
      <c r="A132" s="4" t="s">
        <v>75</v>
      </c>
      <c r="B132" s="24" t="e">
        <f t="shared" si="1"/>
        <v>#VALUE!</v>
      </c>
      <c r="C132" s="24" t="e">
        <f t="shared" si="1"/>
        <v>#VALUE!</v>
      </c>
      <c r="D132" s="24" t="e">
        <f t="shared" si="1"/>
        <v>#VALUE!</v>
      </c>
      <c r="E132" s="24" t="e">
        <f t="shared" si="1"/>
        <v>#VALUE!</v>
      </c>
      <c r="F132" s="17"/>
    </row>
    <row r="133" spans="1:6" x14ac:dyDescent="0.25">
      <c r="A133" s="4" t="s">
        <v>76</v>
      </c>
      <c r="B133" s="24" t="e">
        <f t="shared" si="1"/>
        <v>#VALUE!</v>
      </c>
      <c r="C133" s="24" t="e">
        <f t="shared" si="1"/>
        <v>#VALUE!</v>
      </c>
      <c r="D133" s="24" t="e">
        <f t="shared" si="1"/>
        <v>#VALUE!</v>
      </c>
      <c r="E133" s="24" t="e">
        <f t="shared" si="1"/>
        <v>#VALUE!</v>
      </c>
      <c r="F133" s="17"/>
    </row>
    <row r="134" spans="1:6" ht="30" x14ac:dyDescent="0.25">
      <c r="A134" s="4" t="s">
        <v>77</v>
      </c>
      <c r="B134" s="24" t="e">
        <f t="shared" si="1"/>
        <v>#VALUE!</v>
      </c>
      <c r="C134" s="24" t="e">
        <f t="shared" si="1"/>
        <v>#VALUE!</v>
      </c>
      <c r="D134" s="24" t="e">
        <f t="shared" si="1"/>
        <v>#VALUE!</v>
      </c>
      <c r="E134" s="24" t="e">
        <f t="shared" si="1"/>
        <v>#VALUE!</v>
      </c>
      <c r="F134" s="17"/>
    </row>
    <row r="135" spans="1:6" ht="30" x14ac:dyDescent="0.25">
      <c r="A135" s="4" t="s">
        <v>78</v>
      </c>
      <c r="B135" s="24" t="e">
        <f t="shared" si="1"/>
        <v>#VALUE!</v>
      </c>
      <c r="C135" s="24" t="e">
        <f t="shared" si="1"/>
        <v>#VALUE!</v>
      </c>
      <c r="D135" s="24" t="e">
        <f t="shared" si="1"/>
        <v>#VALUE!</v>
      </c>
      <c r="E135" s="24" t="e">
        <f t="shared" si="1"/>
        <v>#VALUE!</v>
      </c>
      <c r="F135" s="17"/>
    </row>
    <row r="137" spans="1:6" x14ac:dyDescent="0.25">
      <c r="A137" s="2" t="s">
        <v>11</v>
      </c>
    </row>
    <row r="138" spans="1:6" x14ac:dyDescent="0.25">
      <c r="A138" s="19" t="s">
        <v>462</v>
      </c>
    </row>
    <row r="139" spans="1:6" x14ac:dyDescent="0.25">
      <c r="A139" s="19" t="s">
        <v>464</v>
      </c>
    </row>
    <row r="141" spans="1:6" ht="21" customHeight="1" x14ac:dyDescent="0.3">
      <c r="A141" s="1" t="s">
        <v>460</v>
      </c>
    </row>
    <row r="142" spans="1:6" x14ac:dyDescent="0.25">
      <c r="A142" s="2" t="s">
        <v>200</v>
      </c>
    </row>
    <row r="143" spans="1:6" x14ac:dyDescent="0.25">
      <c r="A143" s="19" t="s">
        <v>461</v>
      </c>
    </row>
    <row r="144" spans="1:6" x14ac:dyDescent="0.25">
      <c r="A144" s="19" t="s">
        <v>432</v>
      </c>
    </row>
    <row r="145" spans="1:6" x14ac:dyDescent="0.25">
      <c r="A145" s="2" t="s">
        <v>238</v>
      </c>
    </row>
    <row r="147" spans="1:6" x14ac:dyDescent="0.25">
      <c r="B147" s="15" t="s">
        <v>31</v>
      </c>
      <c r="C147" s="15" t="s">
        <v>41</v>
      </c>
      <c r="D147" s="15" t="s">
        <v>30</v>
      </c>
      <c r="E147" s="15" t="s">
        <v>42</v>
      </c>
    </row>
    <row r="148" spans="1:6" x14ac:dyDescent="0.25">
      <c r="A148" s="4" t="s">
        <v>433</v>
      </c>
      <c r="B148" s="24" t="e">
        <f>SUMPRODUCT(B$103:B$135,CDCM!$D$98:$D$130)</f>
        <v>#VALUE!</v>
      </c>
      <c r="C148" s="24" t="e">
        <f>SUMPRODUCT(C$103:C$135,CDCM!$D$98:$D$130)</f>
        <v>#VALUE!</v>
      </c>
      <c r="D148" s="24" t="e">
        <f>SUMPRODUCT(D$103:D$135,CDCM!$D$98:$D$130)</f>
        <v>#VALUE!</v>
      </c>
      <c r="E148" s="24" t="e">
        <f>SUMPRODUCT(E$103:E$135,CDCM!$D$98:$D$130)</f>
        <v>#VALUE!</v>
      </c>
      <c r="F148" s="17"/>
    </row>
    <row r="150" spans="1:6" x14ac:dyDescent="0.25">
      <c r="A150" s="2" t="s">
        <v>11</v>
      </c>
    </row>
    <row r="151" spans="1:6" x14ac:dyDescent="0.25">
      <c r="A151" s="19" t="s">
        <v>468</v>
      </c>
    </row>
    <row r="153" spans="1:6" ht="21" customHeight="1" x14ac:dyDescent="0.3">
      <c r="A153" s="1" t="s">
        <v>463</v>
      </c>
    </row>
    <row r="154" spans="1:6" x14ac:dyDescent="0.25">
      <c r="A154" s="2" t="s">
        <v>200</v>
      </c>
    </row>
    <row r="155" spans="1:6" x14ac:dyDescent="0.25">
      <c r="A155" s="19" t="s">
        <v>461</v>
      </c>
    </row>
    <row r="156" spans="1:6" x14ac:dyDescent="0.25">
      <c r="A156" s="2" t="s">
        <v>318</v>
      </c>
    </row>
    <row r="158" spans="1:6" x14ac:dyDescent="0.25">
      <c r="B158" s="15" t="s">
        <v>31</v>
      </c>
      <c r="C158" s="15" t="s">
        <v>41</v>
      </c>
      <c r="D158" s="15" t="s">
        <v>30</v>
      </c>
      <c r="E158" s="15" t="s">
        <v>42</v>
      </c>
    </row>
    <row r="159" spans="1:6" x14ac:dyDescent="0.25">
      <c r="A159" s="4" t="s">
        <v>436</v>
      </c>
      <c r="B159" s="24" t="e">
        <f>SUM(B$103:B$135)</f>
        <v>#VALUE!</v>
      </c>
      <c r="C159" s="24" t="e">
        <f>SUM(C$103:C$135)</f>
        <v>#VALUE!</v>
      </c>
      <c r="D159" s="24" t="e">
        <f>SUM(D$103:D$135)</f>
        <v>#VALUE!</v>
      </c>
      <c r="E159" s="24" t="e">
        <f>SUM(E$103:E$135)</f>
        <v>#VALUE!</v>
      </c>
      <c r="F159" s="17"/>
    </row>
    <row r="161" spans="1:6" x14ac:dyDescent="0.25">
      <c r="A161" s="2" t="s">
        <v>11</v>
      </c>
    </row>
    <row r="162" spans="1:6" x14ac:dyDescent="0.25">
      <c r="A162" s="19" t="s">
        <v>468</v>
      </c>
    </row>
    <row r="164" spans="1:6" ht="21" customHeight="1" x14ac:dyDescent="0.3">
      <c r="A164" s="1" t="s">
        <v>465</v>
      </c>
    </row>
    <row r="165" spans="1:6" x14ac:dyDescent="0.25">
      <c r="A165" s="2" t="s">
        <v>200</v>
      </c>
    </row>
    <row r="166" spans="1:6" x14ac:dyDescent="0.25">
      <c r="A166" s="19" t="s">
        <v>466</v>
      </c>
    </row>
    <row r="167" spans="1:6" x14ac:dyDescent="0.25">
      <c r="A167" s="19" t="s">
        <v>467</v>
      </c>
    </row>
    <row r="168" spans="1:6" x14ac:dyDescent="0.25">
      <c r="A168" s="2" t="s">
        <v>441</v>
      </c>
    </row>
    <row r="170" spans="1:6" x14ac:dyDescent="0.25">
      <c r="B170" s="15" t="s">
        <v>31</v>
      </c>
      <c r="C170" s="15" t="s">
        <v>41</v>
      </c>
      <c r="D170" s="15" t="s">
        <v>30</v>
      </c>
      <c r="E170" s="15" t="s">
        <v>42</v>
      </c>
    </row>
    <row r="171" spans="1:6" ht="30" x14ac:dyDescent="0.25">
      <c r="A171" s="4" t="s">
        <v>442</v>
      </c>
      <c r="B171" s="30" t="e">
        <f>B148/B159</f>
        <v>#VALUE!</v>
      </c>
      <c r="C171" s="30" t="e">
        <f>C148/C159</f>
        <v>#VALUE!</v>
      </c>
      <c r="D171" s="30" t="e">
        <f>D148/D159</f>
        <v>#VALUE!</v>
      </c>
      <c r="E171" s="30" t="e">
        <f>E148/E159</f>
        <v>#VALUE!</v>
      </c>
      <c r="F171" s="17"/>
    </row>
    <row r="173" spans="1:6" x14ac:dyDescent="0.25">
      <c r="A173" s="2" t="s">
        <v>11</v>
      </c>
    </row>
    <row r="174" spans="1:6" x14ac:dyDescent="0.25">
      <c r="A174" s="19" t="s">
        <v>475</v>
      </c>
    </row>
    <row r="176" spans="1:6" ht="21" customHeight="1" x14ac:dyDescent="0.3">
      <c r="A176" s="1" t="s">
        <v>469</v>
      </c>
    </row>
    <row r="177" spans="1:6" x14ac:dyDescent="0.25">
      <c r="A177" s="2" t="s">
        <v>200</v>
      </c>
    </row>
    <row r="178" spans="1:6" x14ac:dyDescent="0.25">
      <c r="A178" s="19" t="s">
        <v>470</v>
      </c>
    </row>
    <row r="179" spans="1:6" x14ac:dyDescent="0.25">
      <c r="A179" s="19" t="s">
        <v>471</v>
      </c>
    </row>
    <row r="180" spans="1:6" x14ac:dyDescent="0.25">
      <c r="A180" s="19" t="s">
        <v>472</v>
      </c>
    </row>
    <row r="181" spans="1:6" x14ac:dyDescent="0.25">
      <c r="A181" s="2" t="s">
        <v>473</v>
      </c>
    </row>
    <row r="183" spans="1:6" x14ac:dyDescent="0.25">
      <c r="B183" s="15" t="s">
        <v>31</v>
      </c>
      <c r="C183" s="15" t="s">
        <v>30</v>
      </c>
      <c r="D183" s="15" t="s">
        <v>193</v>
      </c>
      <c r="E183" s="15" t="s">
        <v>194</v>
      </c>
    </row>
    <row r="184" spans="1:6" x14ac:dyDescent="0.25">
      <c r="A184" s="4" t="s">
        <v>474</v>
      </c>
      <c r="B184" s="30" t="e">
        <f>1-Input!B13*B171</f>
        <v>#VALUE!</v>
      </c>
      <c r="C184" s="30" t="e">
        <f>1-Input!B23*D171</f>
        <v>#VALUE!</v>
      </c>
      <c r="D184" s="30" t="e">
        <f>1-E171</f>
        <v>#VALUE!</v>
      </c>
      <c r="E184" s="30" t="e">
        <f>1-E171</f>
        <v>#VALUE!</v>
      </c>
      <c r="F184" s="17"/>
    </row>
    <row r="186" spans="1:6" x14ac:dyDescent="0.25">
      <c r="A186" s="2" t="s">
        <v>11</v>
      </c>
    </row>
    <row r="187" spans="1:6" x14ac:dyDescent="0.25">
      <c r="A187" s="19" t="s">
        <v>482</v>
      </c>
    </row>
    <row r="188" spans="1:6" x14ac:dyDescent="0.25">
      <c r="A188" s="19" t="s">
        <v>488</v>
      </c>
    </row>
    <row r="190" spans="1:6" ht="21" customHeight="1" x14ac:dyDescent="0.3">
      <c r="A190" s="1" t="s">
        <v>476</v>
      </c>
    </row>
    <row r="191" spans="1:6" x14ac:dyDescent="0.25">
      <c r="A191" s="2" t="s">
        <v>200</v>
      </c>
    </row>
    <row r="192" spans="1:6" x14ac:dyDescent="0.25">
      <c r="A192" s="19" t="s">
        <v>477</v>
      </c>
    </row>
    <row r="193" spans="1:3" x14ac:dyDescent="0.25">
      <c r="A193" s="2" t="s">
        <v>386</v>
      </c>
    </row>
    <row r="195" spans="1:3" x14ac:dyDescent="0.25">
      <c r="B195" s="15" t="s">
        <v>194</v>
      </c>
    </row>
    <row r="196" spans="1:3" x14ac:dyDescent="0.25">
      <c r="A196" s="4" t="s">
        <v>478</v>
      </c>
      <c r="B196" s="32" t="e">
        <f>$E$184</f>
        <v>#VALUE!</v>
      </c>
      <c r="C196" s="17"/>
    </row>
    <row r="197" spans="1:3" x14ac:dyDescent="0.25">
      <c r="A197" s="4" t="s">
        <v>479</v>
      </c>
      <c r="B197" s="32" t="e">
        <f>$E$184</f>
        <v>#VALUE!</v>
      </c>
      <c r="C197" s="17"/>
    </row>
    <row r="198" spans="1:3" x14ac:dyDescent="0.25">
      <c r="A198" s="4" t="s">
        <v>480</v>
      </c>
      <c r="B198" s="32" t="e">
        <f>$E$184</f>
        <v>#VALUE!</v>
      </c>
      <c r="C198" s="17"/>
    </row>
    <row r="199" spans="1:3" x14ac:dyDescent="0.25">
      <c r="A199" s="4" t="s">
        <v>481</v>
      </c>
      <c r="B199" s="32" t="e">
        <f>$E$184</f>
        <v>#VALUE!</v>
      </c>
      <c r="C199" s="17"/>
    </row>
    <row r="201" spans="1:3" x14ac:dyDescent="0.25">
      <c r="A201" s="2" t="s">
        <v>11</v>
      </c>
    </row>
    <row r="202" spans="1:3" x14ac:dyDescent="0.25">
      <c r="A202" s="19" t="s">
        <v>505</v>
      </c>
    </row>
    <row r="204" spans="1:3" ht="21" customHeight="1" x14ac:dyDescent="0.3">
      <c r="A204" s="1" t="s">
        <v>483</v>
      </c>
    </row>
    <row r="205" spans="1:3" x14ac:dyDescent="0.25">
      <c r="A205" s="2" t="s">
        <v>200</v>
      </c>
    </row>
    <row r="206" spans="1:3" x14ac:dyDescent="0.25">
      <c r="A206" s="19" t="s">
        <v>477</v>
      </c>
    </row>
    <row r="207" spans="1:3" x14ac:dyDescent="0.25">
      <c r="A207" s="2" t="s">
        <v>386</v>
      </c>
    </row>
    <row r="209" spans="1:3" x14ac:dyDescent="0.25">
      <c r="B209" s="15" t="s">
        <v>193</v>
      </c>
    </row>
    <row r="210" spans="1:3" x14ac:dyDescent="0.25">
      <c r="A210" s="4" t="s">
        <v>484</v>
      </c>
      <c r="B210" s="32" t="e">
        <f>$D$184</f>
        <v>#VALUE!</v>
      </c>
      <c r="C210" s="17"/>
    </row>
    <row r="211" spans="1:3" x14ac:dyDescent="0.25">
      <c r="A211" s="4" t="s">
        <v>485</v>
      </c>
      <c r="B211" s="32" t="e">
        <f>$D$184</f>
        <v>#VALUE!</v>
      </c>
      <c r="C211" s="17"/>
    </row>
    <row r="212" spans="1:3" x14ac:dyDescent="0.25">
      <c r="A212" s="4" t="s">
        <v>486</v>
      </c>
      <c r="B212" s="32" t="e">
        <f>$D$184</f>
        <v>#VALUE!</v>
      </c>
      <c r="C212" s="17"/>
    </row>
    <row r="213" spans="1:3" x14ac:dyDescent="0.25">
      <c r="A213" s="4" t="s">
        <v>487</v>
      </c>
      <c r="B213" s="32" t="e">
        <f>$D$184</f>
        <v>#VALUE!</v>
      </c>
      <c r="C213" s="17"/>
    </row>
    <row r="215" spans="1:3" x14ac:dyDescent="0.25">
      <c r="A215" s="2" t="s">
        <v>11</v>
      </c>
    </row>
    <row r="216" spans="1:3" x14ac:dyDescent="0.25">
      <c r="A216" s="19" t="s">
        <v>505</v>
      </c>
    </row>
    <row r="218" spans="1:3" ht="21" customHeight="1" x14ac:dyDescent="0.3">
      <c r="A218" s="1" t="s">
        <v>489</v>
      </c>
    </row>
    <row r="219" spans="1:3" x14ac:dyDescent="0.25">
      <c r="A219" s="2" t="s">
        <v>200</v>
      </c>
    </row>
    <row r="220" spans="1:3" x14ac:dyDescent="0.25">
      <c r="A220" s="19" t="s">
        <v>490</v>
      </c>
    </row>
    <row r="221" spans="1:3" x14ac:dyDescent="0.25">
      <c r="A221" s="19" t="s">
        <v>491</v>
      </c>
    </row>
    <row r="222" spans="1:3" x14ac:dyDescent="0.25">
      <c r="A222" s="2" t="s">
        <v>492</v>
      </c>
    </row>
    <row r="223" spans="1:3" x14ac:dyDescent="0.25">
      <c r="A223" s="2" t="s">
        <v>310</v>
      </c>
    </row>
    <row r="225" spans="1:9" x14ac:dyDescent="0.25">
      <c r="B225" s="15" t="s">
        <v>31</v>
      </c>
      <c r="C225" s="15" t="s">
        <v>41</v>
      </c>
      <c r="D225" s="15" t="s">
        <v>30</v>
      </c>
      <c r="E225" s="15" t="s">
        <v>86</v>
      </c>
      <c r="F225" s="15" t="s">
        <v>193</v>
      </c>
      <c r="G225" s="15" t="s">
        <v>84</v>
      </c>
      <c r="H225" s="15" t="s">
        <v>194</v>
      </c>
    </row>
    <row r="226" spans="1:9" x14ac:dyDescent="0.25">
      <c r="A226" s="4" t="s">
        <v>493</v>
      </c>
      <c r="B226" s="26">
        <v>1</v>
      </c>
      <c r="C226" s="26">
        <v>1</v>
      </c>
      <c r="D226" s="26">
        <v>1</v>
      </c>
      <c r="E226" s="26"/>
      <c r="F226" s="26"/>
      <c r="G226" s="26"/>
      <c r="H226" s="26"/>
      <c r="I226" s="17"/>
    </row>
    <row r="227" spans="1:9" x14ac:dyDescent="0.25">
      <c r="A227" s="4" t="s">
        <v>494</v>
      </c>
      <c r="B227" s="26">
        <v>1</v>
      </c>
      <c r="C227" s="26">
        <v>1</v>
      </c>
      <c r="D227" s="26">
        <v>1</v>
      </c>
      <c r="E227" s="26"/>
      <c r="F227" s="26"/>
      <c r="G227" s="26"/>
      <c r="H227" s="26"/>
      <c r="I227" s="17"/>
    </row>
    <row r="228" spans="1:9" x14ac:dyDescent="0.25">
      <c r="A228" s="4" t="s">
        <v>495</v>
      </c>
      <c r="B228" s="26">
        <v>1</v>
      </c>
      <c r="C228" s="26">
        <v>1</v>
      </c>
      <c r="D228" s="26">
        <v>1</v>
      </c>
      <c r="E228" s="26"/>
      <c r="F228" s="26"/>
      <c r="G228" s="26"/>
      <c r="H228" s="26"/>
      <c r="I228" s="17"/>
    </row>
    <row r="229" spans="1:9" x14ac:dyDescent="0.25">
      <c r="A229" s="4" t="s">
        <v>496</v>
      </c>
      <c r="B229" s="26">
        <v>1</v>
      </c>
      <c r="C229" s="26">
        <v>1</v>
      </c>
      <c r="D229" s="26">
        <v>1</v>
      </c>
      <c r="E229" s="26"/>
      <c r="F229" s="26"/>
      <c r="G229" s="26"/>
      <c r="H229" s="26"/>
      <c r="I229" s="17"/>
    </row>
    <row r="230" spans="1:9" x14ac:dyDescent="0.25">
      <c r="A230" s="4" t="s">
        <v>484</v>
      </c>
      <c r="B230" s="26">
        <v>1</v>
      </c>
      <c r="C230" s="26">
        <v>1</v>
      </c>
      <c r="D230" s="26">
        <v>1</v>
      </c>
      <c r="E230" s="26">
        <v>1</v>
      </c>
      <c r="F230" s="34" t="e">
        <f>$B$210</f>
        <v>#VALUE!</v>
      </c>
      <c r="G230" s="26"/>
      <c r="H230" s="26"/>
      <c r="I230" s="17"/>
    </row>
    <row r="231" spans="1:9" x14ac:dyDescent="0.25">
      <c r="A231" s="4" t="s">
        <v>485</v>
      </c>
      <c r="B231" s="26">
        <v>1</v>
      </c>
      <c r="C231" s="26">
        <v>1</v>
      </c>
      <c r="D231" s="26">
        <v>1</v>
      </c>
      <c r="E231" s="26">
        <v>1</v>
      </c>
      <c r="F231" s="34" t="e">
        <f>$B$211</f>
        <v>#VALUE!</v>
      </c>
      <c r="G231" s="26"/>
      <c r="H231" s="26"/>
      <c r="I231" s="17"/>
    </row>
    <row r="232" spans="1:9" x14ac:dyDescent="0.25">
      <c r="A232" s="4" t="s">
        <v>486</v>
      </c>
      <c r="B232" s="26">
        <v>1</v>
      </c>
      <c r="C232" s="26">
        <v>1</v>
      </c>
      <c r="D232" s="26">
        <v>1</v>
      </c>
      <c r="E232" s="26">
        <v>1</v>
      </c>
      <c r="F232" s="34" t="e">
        <f>$B$212</f>
        <v>#VALUE!</v>
      </c>
      <c r="G232" s="26"/>
      <c r="H232" s="26"/>
      <c r="I232" s="17"/>
    </row>
    <row r="233" spans="1:9" x14ac:dyDescent="0.25">
      <c r="A233" s="4" t="s">
        <v>487</v>
      </c>
      <c r="B233" s="26">
        <v>1</v>
      </c>
      <c r="C233" s="26">
        <v>1</v>
      </c>
      <c r="D233" s="26">
        <v>1</v>
      </c>
      <c r="E233" s="26">
        <v>1</v>
      </c>
      <c r="F233" s="34" t="e">
        <f>$B$213</f>
        <v>#VALUE!</v>
      </c>
      <c r="G233" s="26"/>
      <c r="H233" s="26"/>
      <c r="I233" s="17"/>
    </row>
    <row r="234" spans="1:9" x14ac:dyDescent="0.25">
      <c r="A234" s="4" t="s">
        <v>497</v>
      </c>
      <c r="B234" s="26">
        <v>1</v>
      </c>
      <c r="C234" s="26">
        <v>1</v>
      </c>
      <c r="D234" s="26">
        <v>1</v>
      </c>
      <c r="E234" s="26">
        <v>1</v>
      </c>
      <c r="F234" s="26">
        <v>1</v>
      </c>
      <c r="G234" s="26"/>
      <c r="H234" s="26"/>
      <c r="I234" s="17"/>
    </row>
    <row r="235" spans="1:9" x14ac:dyDescent="0.25">
      <c r="A235" s="4" t="s">
        <v>498</v>
      </c>
      <c r="B235" s="26">
        <v>1</v>
      </c>
      <c r="C235" s="26">
        <v>1</v>
      </c>
      <c r="D235" s="26">
        <v>1</v>
      </c>
      <c r="E235" s="26">
        <v>1</v>
      </c>
      <c r="F235" s="26">
        <v>1</v>
      </c>
      <c r="G235" s="26"/>
      <c r="H235" s="26"/>
      <c r="I235" s="17"/>
    </row>
    <row r="236" spans="1:9" x14ac:dyDescent="0.25">
      <c r="A236" s="4" t="s">
        <v>499</v>
      </c>
      <c r="B236" s="26">
        <v>1</v>
      </c>
      <c r="C236" s="26">
        <v>1</v>
      </c>
      <c r="D236" s="26">
        <v>1</v>
      </c>
      <c r="E236" s="26">
        <v>1</v>
      </c>
      <c r="F236" s="26">
        <v>1</v>
      </c>
      <c r="G236" s="26"/>
      <c r="H236" s="26"/>
      <c r="I236" s="17"/>
    </row>
    <row r="237" spans="1:9" x14ac:dyDescent="0.25">
      <c r="A237" s="4" t="s">
        <v>500</v>
      </c>
      <c r="B237" s="26">
        <v>1</v>
      </c>
      <c r="C237" s="26">
        <v>1</v>
      </c>
      <c r="D237" s="26">
        <v>1</v>
      </c>
      <c r="E237" s="26">
        <v>1</v>
      </c>
      <c r="F237" s="26">
        <v>1</v>
      </c>
      <c r="G237" s="26"/>
      <c r="H237" s="26"/>
      <c r="I237" s="17"/>
    </row>
    <row r="238" spans="1:9" x14ac:dyDescent="0.25">
      <c r="A238" s="4" t="s">
        <v>478</v>
      </c>
      <c r="B238" s="26">
        <v>1</v>
      </c>
      <c r="C238" s="26">
        <v>1</v>
      </c>
      <c r="D238" s="26">
        <v>1</v>
      </c>
      <c r="E238" s="26">
        <v>1</v>
      </c>
      <c r="F238" s="26">
        <v>1</v>
      </c>
      <c r="G238" s="26">
        <v>1</v>
      </c>
      <c r="H238" s="34" t="e">
        <f>$B$196</f>
        <v>#VALUE!</v>
      </c>
      <c r="I238" s="17"/>
    </row>
    <row r="239" spans="1:9" x14ac:dyDescent="0.25">
      <c r="A239" s="4" t="s">
        <v>479</v>
      </c>
      <c r="B239" s="26">
        <v>1</v>
      </c>
      <c r="C239" s="26">
        <v>1</v>
      </c>
      <c r="D239" s="26">
        <v>1</v>
      </c>
      <c r="E239" s="26">
        <v>1</v>
      </c>
      <c r="F239" s="26">
        <v>1</v>
      </c>
      <c r="G239" s="26">
        <v>1</v>
      </c>
      <c r="H239" s="34" t="e">
        <f>$B$197</f>
        <v>#VALUE!</v>
      </c>
      <c r="I239" s="17"/>
    </row>
    <row r="240" spans="1:9" x14ac:dyDescent="0.25">
      <c r="A240" s="4" t="s">
        <v>480</v>
      </c>
      <c r="B240" s="26">
        <v>1</v>
      </c>
      <c r="C240" s="26">
        <v>1</v>
      </c>
      <c r="D240" s="26">
        <v>1</v>
      </c>
      <c r="E240" s="26">
        <v>1</v>
      </c>
      <c r="F240" s="26">
        <v>1</v>
      </c>
      <c r="G240" s="26">
        <v>1</v>
      </c>
      <c r="H240" s="34" t="e">
        <f>$B$198</f>
        <v>#VALUE!</v>
      </c>
      <c r="I240" s="17"/>
    </row>
    <row r="241" spans="1:9" x14ac:dyDescent="0.25">
      <c r="A241" s="4" t="s">
        <v>481</v>
      </c>
      <c r="B241" s="26">
        <v>1</v>
      </c>
      <c r="C241" s="26">
        <v>1</v>
      </c>
      <c r="D241" s="26">
        <v>1</v>
      </c>
      <c r="E241" s="26">
        <v>1</v>
      </c>
      <c r="F241" s="26">
        <v>1</v>
      </c>
      <c r="G241" s="26">
        <v>1</v>
      </c>
      <c r="H241" s="34" t="e">
        <f>$B$199</f>
        <v>#VALUE!</v>
      </c>
      <c r="I241" s="17"/>
    </row>
    <row r="242" spans="1:9" x14ac:dyDescent="0.25">
      <c r="A242" s="4" t="s">
        <v>501</v>
      </c>
      <c r="B242" s="26">
        <v>1</v>
      </c>
      <c r="C242" s="26">
        <v>1</v>
      </c>
      <c r="D242" s="26">
        <v>1</v>
      </c>
      <c r="E242" s="26">
        <v>1</v>
      </c>
      <c r="F242" s="26">
        <v>1</v>
      </c>
      <c r="G242" s="26">
        <v>1</v>
      </c>
      <c r="H242" s="26">
        <v>1</v>
      </c>
      <c r="I242" s="17"/>
    </row>
    <row r="243" spans="1:9" x14ac:dyDescent="0.25">
      <c r="A243" s="4" t="s">
        <v>502</v>
      </c>
      <c r="B243" s="26">
        <v>1</v>
      </c>
      <c r="C243" s="26">
        <v>1</v>
      </c>
      <c r="D243" s="26">
        <v>1</v>
      </c>
      <c r="E243" s="26">
        <v>1</v>
      </c>
      <c r="F243" s="26">
        <v>1</v>
      </c>
      <c r="G243" s="26">
        <v>1</v>
      </c>
      <c r="H243" s="26">
        <v>1</v>
      </c>
      <c r="I243" s="17"/>
    </row>
    <row r="244" spans="1:9" x14ac:dyDescent="0.25">
      <c r="A244" s="4" t="s">
        <v>503</v>
      </c>
      <c r="B244" s="26">
        <v>1</v>
      </c>
      <c r="C244" s="26">
        <v>1</v>
      </c>
      <c r="D244" s="26">
        <v>1</v>
      </c>
      <c r="E244" s="26">
        <v>1</v>
      </c>
      <c r="F244" s="26">
        <v>1</v>
      </c>
      <c r="G244" s="26">
        <v>1</v>
      </c>
      <c r="H244" s="26">
        <v>1</v>
      </c>
      <c r="I244" s="17"/>
    </row>
    <row r="245" spans="1:9" x14ac:dyDescent="0.25">
      <c r="A245" s="4" t="s">
        <v>504</v>
      </c>
      <c r="B245" s="26">
        <v>1</v>
      </c>
      <c r="C245" s="26">
        <v>1</v>
      </c>
      <c r="D245" s="26">
        <v>1</v>
      </c>
      <c r="E245" s="26">
        <v>1</v>
      </c>
      <c r="F245" s="26">
        <v>1</v>
      </c>
      <c r="G245" s="26">
        <v>1</v>
      </c>
      <c r="H245" s="26">
        <v>1</v>
      </c>
      <c r="I245" s="17"/>
    </row>
    <row r="247" spans="1:9" x14ac:dyDescent="0.25">
      <c r="A247" s="2" t="s">
        <v>11</v>
      </c>
    </row>
    <row r="248" spans="1:9" x14ac:dyDescent="0.25">
      <c r="A248" s="19" t="s">
        <v>554</v>
      </c>
    </row>
    <row r="250" spans="1:9" ht="21" customHeight="1" x14ac:dyDescent="0.3">
      <c r="A250" s="1" t="s">
        <v>506</v>
      </c>
    </row>
    <row r="251" spans="1:9" x14ac:dyDescent="0.25">
      <c r="A251" s="2" t="s">
        <v>200</v>
      </c>
    </row>
    <row r="252" spans="1:9" x14ac:dyDescent="0.25">
      <c r="A252" s="19" t="s">
        <v>507</v>
      </c>
    </row>
    <row r="253" spans="1:9" x14ac:dyDescent="0.25">
      <c r="A253" s="23" t="s">
        <v>208</v>
      </c>
      <c r="B253" s="23" t="s">
        <v>209</v>
      </c>
      <c r="C253" s="27" t="s">
        <v>227</v>
      </c>
      <c r="D253" s="27"/>
      <c r="E253" s="27"/>
      <c r="F253" s="27"/>
    </row>
    <row r="254" spans="1:9" x14ac:dyDescent="0.25">
      <c r="A254" s="23" t="s">
        <v>211</v>
      </c>
      <c r="B254" s="23" t="s">
        <v>212</v>
      </c>
      <c r="C254" s="27" t="s">
        <v>229</v>
      </c>
      <c r="D254" s="27"/>
      <c r="E254" s="27"/>
      <c r="F254" s="27"/>
    </row>
    <row r="256" spans="1:9" x14ac:dyDescent="0.25">
      <c r="C256" s="28" t="s">
        <v>508</v>
      </c>
      <c r="D256" s="28"/>
      <c r="E256" s="28"/>
      <c r="F256" s="28"/>
    </row>
    <row r="257" spans="1:7" x14ac:dyDescent="0.25">
      <c r="B257" s="15" t="s">
        <v>230</v>
      </c>
      <c r="C257" s="15" t="s">
        <v>86</v>
      </c>
      <c r="D257" s="15" t="s">
        <v>193</v>
      </c>
      <c r="E257" s="15" t="s">
        <v>84</v>
      </c>
      <c r="F257" s="15" t="s">
        <v>194</v>
      </c>
    </row>
    <row r="258" spans="1:7" x14ac:dyDescent="0.25">
      <c r="A258" s="4" t="s">
        <v>104</v>
      </c>
      <c r="B258" s="35" t="e">
        <f>CDCM!B153</f>
        <v>#VALUE!</v>
      </c>
      <c r="C258" s="10"/>
      <c r="D258" s="10"/>
      <c r="E258" s="10"/>
      <c r="F258" s="10"/>
      <c r="G258" s="17"/>
    </row>
    <row r="259" spans="1:7" x14ac:dyDescent="0.25">
      <c r="A259" s="4" t="s">
        <v>105</v>
      </c>
      <c r="B259" s="35" t="e">
        <f>CDCM!B154</f>
        <v>#VALUE!</v>
      </c>
      <c r="C259" s="10"/>
      <c r="D259" s="10"/>
      <c r="E259" s="10"/>
      <c r="F259" s="10"/>
      <c r="G259" s="17"/>
    </row>
    <row r="260" spans="1:7" x14ac:dyDescent="0.25">
      <c r="A260" s="4" t="s">
        <v>106</v>
      </c>
      <c r="B260" s="35" t="e">
        <f>CDCM!B155</f>
        <v>#VALUE!</v>
      </c>
      <c r="C260" s="10"/>
      <c r="D260" s="10"/>
      <c r="E260" s="10"/>
      <c r="F260" s="10"/>
      <c r="G260" s="17"/>
    </row>
    <row r="261" spans="1:7" x14ac:dyDescent="0.25">
      <c r="A261" s="4" t="s">
        <v>107</v>
      </c>
      <c r="B261" s="35" t="e">
        <f>CDCM!B156</f>
        <v>#VALUE!</v>
      </c>
      <c r="C261" s="10"/>
      <c r="D261" s="10"/>
      <c r="E261" s="10"/>
      <c r="F261" s="10"/>
      <c r="G261" s="17"/>
    </row>
    <row r="262" spans="1:7" x14ac:dyDescent="0.25">
      <c r="A262" s="4" t="s">
        <v>108</v>
      </c>
      <c r="B262" s="35" t="e">
        <f>CDCM!B157</f>
        <v>#VALUE!</v>
      </c>
      <c r="C262" s="10"/>
      <c r="D262" s="10"/>
      <c r="E262" s="10"/>
      <c r="F262" s="10"/>
      <c r="G262" s="17"/>
    </row>
    <row r="263" spans="1:7" x14ac:dyDescent="0.25">
      <c r="A263" s="4" t="s">
        <v>109</v>
      </c>
      <c r="B263" s="35" t="e">
        <f>CDCM!B158</f>
        <v>#VALUE!</v>
      </c>
      <c r="C263" s="10"/>
      <c r="D263" s="10"/>
      <c r="E263" s="10"/>
      <c r="F263" s="10"/>
      <c r="G263" s="17"/>
    </row>
    <row r="264" spans="1:7" x14ac:dyDescent="0.25">
      <c r="A264" s="4" t="s">
        <v>110</v>
      </c>
      <c r="B264" s="35" t="e">
        <f>CDCM!B159</f>
        <v>#VALUE!</v>
      </c>
      <c r="C264" s="10"/>
      <c r="D264" s="10"/>
      <c r="E264" s="10"/>
      <c r="F264" s="10"/>
      <c r="G264" s="17"/>
    </row>
    <row r="265" spans="1:7" x14ac:dyDescent="0.25">
      <c r="A265" s="4" t="s">
        <v>111</v>
      </c>
      <c r="B265" s="35" t="e">
        <f>CDCM!B160</f>
        <v>#VALUE!</v>
      </c>
      <c r="C265" s="10"/>
      <c r="D265" s="10"/>
      <c r="E265" s="10"/>
      <c r="F265" s="10"/>
      <c r="G265" s="17"/>
    </row>
    <row r="266" spans="1:7" x14ac:dyDescent="0.25">
      <c r="A266" s="4" t="s">
        <v>112</v>
      </c>
      <c r="B266" s="35" t="e">
        <f>CDCM!B161</f>
        <v>#VALUE!</v>
      </c>
      <c r="C266" s="10"/>
      <c r="D266" s="10"/>
      <c r="E266" s="10"/>
      <c r="F266" s="10"/>
      <c r="G266" s="17"/>
    </row>
    <row r="267" spans="1:7" x14ac:dyDescent="0.25">
      <c r="A267" s="4" t="s">
        <v>113</v>
      </c>
      <c r="B267" s="35" t="e">
        <f>CDCM!B162</f>
        <v>#VALUE!</v>
      </c>
      <c r="C267" s="10"/>
      <c r="D267" s="10"/>
      <c r="E267" s="10"/>
      <c r="F267" s="10"/>
      <c r="G267" s="17"/>
    </row>
    <row r="268" spans="1:7" x14ac:dyDescent="0.25">
      <c r="A268" s="4" t="s">
        <v>114</v>
      </c>
      <c r="B268" s="35" t="e">
        <f>CDCM!B163</f>
        <v>#VALUE!</v>
      </c>
      <c r="C268" s="10"/>
      <c r="D268" s="10"/>
      <c r="E268" s="10"/>
      <c r="F268" s="10"/>
      <c r="G268" s="17"/>
    </row>
    <row r="269" spans="1:7" x14ac:dyDescent="0.25">
      <c r="A269" s="4" t="s">
        <v>115</v>
      </c>
      <c r="B269" s="35" t="e">
        <f>CDCM!B164</f>
        <v>#VALUE!</v>
      </c>
      <c r="C269" s="10"/>
      <c r="D269" s="10"/>
      <c r="E269" s="10"/>
      <c r="F269" s="10"/>
      <c r="G269" s="17"/>
    </row>
    <row r="270" spans="1:7" x14ac:dyDescent="0.25">
      <c r="A270" s="4" t="s">
        <v>116</v>
      </c>
      <c r="B270" s="35" t="e">
        <f>CDCM!B165</f>
        <v>#VALUE!</v>
      </c>
      <c r="C270" s="10"/>
      <c r="D270" s="10"/>
      <c r="E270" s="10"/>
      <c r="F270" s="10"/>
      <c r="G270" s="17"/>
    </row>
    <row r="271" spans="1:7" x14ac:dyDescent="0.25">
      <c r="A271" s="4" t="s">
        <v>117</v>
      </c>
      <c r="B271" s="35" t="e">
        <f>CDCM!B166</f>
        <v>#VALUE!</v>
      </c>
      <c r="C271" s="10"/>
      <c r="D271" s="10"/>
      <c r="E271" s="10"/>
      <c r="F271" s="10"/>
      <c r="G271" s="17"/>
    </row>
    <row r="272" spans="1:7" x14ac:dyDescent="0.25">
      <c r="A272" s="4" t="s">
        <v>118</v>
      </c>
      <c r="B272" s="35" t="e">
        <f>CDCM!B167</f>
        <v>#VALUE!</v>
      </c>
      <c r="C272" s="10"/>
      <c r="D272" s="10"/>
      <c r="E272" s="10"/>
      <c r="F272" s="10"/>
      <c r="G272" s="17"/>
    </row>
    <row r="273" spans="1:7" x14ac:dyDescent="0.25">
      <c r="A273" s="4" t="s">
        <v>119</v>
      </c>
      <c r="B273" s="35" t="e">
        <f>CDCM!B168</f>
        <v>#VALUE!</v>
      </c>
      <c r="C273" s="10"/>
      <c r="D273" s="10"/>
      <c r="E273" s="10"/>
      <c r="F273" s="10"/>
      <c r="G273" s="17"/>
    </row>
    <row r="274" spans="1:7" x14ac:dyDescent="0.25">
      <c r="A274" s="4" t="s">
        <v>120</v>
      </c>
      <c r="B274" s="35" t="e">
        <f>CDCM!B169</f>
        <v>#VALUE!</v>
      </c>
      <c r="C274" s="10"/>
      <c r="D274" s="10"/>
      <c r="E274" s="10"/>
      <c r="F274" s="10"/>
      <c r="G274" s="17"/>
    </row>
    <row r="275" spans="1:7" x14ac:dyDescent="0.25">
      <c r="A275" s="4" t="s">
        <v>121</v>
      </c>
      <c r="B275" s="35" t="e">
        <f>CDCM!B170</f>
        <v>#VALUE!</v>
      </c>
      <c r="C275" s="10"/>
      <c r="D275" s="10"/>
      <c r="E275" s="10"/>
      <c r="F275" s="10"/>
      <c r="G275" s="17"/>
    </row>
    <row r="276" spans="1:7" x14ac:dyDescent="0.25">
      <c r="A276" s="4" t="s">
        <v>122</v>
      </c>
      <c r="B276" s="35" t="e">
        <f>CDCM!B171</f>
        <v>#VALUE!</v>
      </c>
      <c r="C276" s="10"/>
      <c r="D276" s="10"/>
      <c r="E276" s="10"/>
      <c r="F276" s="10"/>
      <c r="G276" s="17"/>
    </row>
    <row r="277" spans="1:7" x14ac:dyDescent="0.25">
      <c r="A277" s="4" t="s">
        <v>123</v>
      </c>
      <c r="B277" s="35" t="e">
        <f>CDCM!B172</f>
        <v>#VALUE!</v>
      </c>
      <c r="C277" s="10"/>
      <c r="D277" s="10"/>
      <c r="E277" s="10"/>
      <c r="F277" s="10"/>
      <c r="G277" s="17"/>
    </row>
    <row r="278" spans="1:7" x14ac:dyDescent="0.25">
      <c r="A278" s="4" t="s">
        <v>124</v>
      </c>
      <c r="B278" s="35" t="e">
        <f>CDCM!B173</f>
        <v>#VALUE!</v>
      </c>
      <c r="C278" s="10"/>
      <c r="D278" s="10"/>
      <c r="E278" s="10"/>
      <c r="F278" s="10"/>
      <c r="G278" s="17"/>
    </row>
    <row r="279" spans="1:7" x14ac:dyDescent="0.25">
      <c r="A279" s="4" t="s">
        <v>125</v>
      </c>
      <c r="B279" s="35" t="e">
        <f>CDCM!B174</f>
        <v>#VALUE!</v>
      </c>
      <c r="C279" s="10"/>
      <c r="D279" s="10"/>
      <c r="E279" s="10"/>
      <c r="F279" s="10"/>
      <c r="G279" s="17"/>
    </row>
    <row r="280" spans="1:7" x14ac:dyDescent="0.25">
      <c r="A280" s="4" t="s">
        <v>126</v>
      </c>
      <c r="B280" s="35" t="e">
        <f>CDCM!B175</f>
        <v>#VALUE!</v>
      </c>
      <c r="C280" s="26">
        <v>1</v>
      </c>
      <c r="D280" s="26">
        <v>0</v>
      </c>
      <c r="E280" s="26">
        <v>0</v>
      </c>
      <c r="F280" s="26">
        <v>0</v>
      </c>
      <c r="G280" s="17"/>
    </row>
    <row r="281" spans="1:7" x14ac:dyDescent="0.25">
      <c r="A281" s="4" t="s">
        <v>127</v>
      </c>
      <c r="B281" s="35" t="e">
        <f>CDCM!B176</f>
        <v>#VALUE!</v>
      </c>
      <c r="C281" s="26">
        <v>1</v>
      </c>
      <c r="D281" s="26">
        <v>0</v>
      </c>
      <c r="E281" s="26">
        <v>0</v>
      </c>
      <c r="F281" s="26">
        <v>0</v>
      </c>
      <c r="G281" s="17"/>
    </row>
    <row r="282" spans="1:7" x14ac:dyDescent="0.25">
      <c r="A282" s="4" t="s">
        <v>128</v>
      </c>
      <c r="B282" s="35" t="e">
        <f>CDCM!B177</f>
        <v>#VALUE!</v>
      </c>
      <c r="C282" s="10"/>
      <c r="D282" s="10"/>
      <c r="E282" s="10"/>
      <c r="F282" s="10"/>
      <c r="G282" s="17"/>
    </row>
    <row r="283" spans="1:7" x14ac:dyDescent="0.25">
      <c r="A283" s="4" t="s">
        <v>129</v>
      </c>
      <c r="B283" s="35" t="e">
        <f>CDCM!B178</f>
        <v>#VALUE!</v>
      </c>
      <c r="C283" s="10"/>
      <c r="D283" s="10"/>
      <c r="E283" s="10"/>
      <c r="F283" s="10"/>
      <c r="G283" s="17"/>
    </row>
    <row r="284" spans="1:7" x14ac:dyDescent="0.25">
      <c r="A284" s="4" t="s">
        <v>130</v>
      </c>
      <c r="B284" s="35" t="e">
        <f>CDCM!B179</f>
        <v>#VALUE!</v>
      </c>
      <c r="C284" s="10"/>
      <c r="D284" s="10"/>
      <c r="E284" s="10"/>
      <c r="F284" s="10"/>
      <c r="G284" s="17"/>
    </row>
    <row r="285" spans="1:7" ht="30" x14ac:dyDescent="0.25">
      <c r="A285" s="4" t="s">
        <v>131</v>
      </c>
      <c r="B285" s="35" t="e">
        <f>CDCM!B180</f>
        <v>#VALUE!</v>
      </c>
      <c r="C285" s="10"/>
      <c r="D285" s="10"/>
      <c r="E285" s="10"/>
      <c r="F285" s="10"/>
      <c r="G285" s="17"/>
    </row>
    <row r="286" spans="1:7" ht="30" x14ac:dyDescent="0.25">
      <c r="A286" s="4" t="s">
        <v>132</v>
      </c>
      <c r="B286" s="35" t="e">
        <f>CDCM!B181</f>
        <v>#VALUE!</v>
      </c>
      <c r="C286" s="10"/>
      <c r="D286" s="10"/>
      <c r="E286" s="10"/>
      <c r="F286" s="10"/>
      <c r="G286" s="17"/>
    </row>
    <row r="287" spans="1:7" x14ac:dyDescent="0.25">
      <c r="A287" s="4" t="s">
        <v>133</v>
      </c>
      <c r="B287" s="35" t="e">
        <f>CDCM!B182</f>
        <v>#VALUE!</v>
      </c>
      <c r="C287" s="26">
        <v>1</v>
      </c>
      <c r="D287" s="26">
        <v>0</v>
      </c>
      <c r="E287" s="26">
        <v>0</v>
      </c>
      <c r="F287" s="26">
        <v>0</v>
      </c>
      <c r="G287" s="17"/>
    </row>
    <row r="288" spans="1:7" x14ac:dyDescent="0.25">
      <c r="A288" s="4" t="s">
        <v>134</v>
      </c>
      <c r="B288" s="35" t="e">
        <f>CDCM!B183</f>
        <v>#VALUE!</v>
      </c>
      <c r="C288" s="26">
        <v>1</v>
      </c>
      <c r="D288" s="26">
        <v>0</v>
      </c>
      <c r="E288" s="26">
        <v>0</v>
      </c>
      <c r="F288" s="26">
        <v>0</v>
      </c>
      <c r="G288" s="17"/>
    </row>
    <row r="289" spans="1:7" x14ac:dyDescent="0.25">
      <c r="A289" s="4" t="s">
        <v>135</v>
      </c>
      <c r="B289" s="35" t="e">
        <f>CDCM!B184</f>
        <v>#VALUE!</v>
      </c>
      <c r="C289" s="10"/>
      <c r="D289" s="10"/>
      <c r="E289" s="10"/>
      <c r="F289" s="10"/>
      <c r="G289" s="17"/>
    </row>
    <row r="290" spans="1:7" x14ac:dyDescent="0.25">
      <c r="A290" s="4" t="s">
        <v>136</v>
      </c>
      <c r="B290" s="35" t="e">
        <f>CDCM!B185</f>
        <v>#VALUE!</v>
      </c>
      <c r="C290" s="10"/>
      <c r="D290" s="10"/>
      <c r="E290" s="10"/>
      <c r="F290" s="10"/>
      <c r="G290" s="17"/>
    </row>
    <row r="291" spans="1:7" x14ac:dyDescent="0.25">
      <c r="A291" s="4" t="s">
        <v>137</v>
      </c>
      <c r="B291" s="35" t="e">
        <f>CDCM!B186</f>
        <v>#VALUE!</v>
      </c>
      <c r="C291" s="10"/>
      <c r="D291" s="10"/>
      <c r="E291" s="10"/>
      <c r="F291" s="10"/>
      <c r="G291" s="17"/>
    </row>
    <row r="292" spans="1:7" x14ac:dyDescent="0.25">
      <c r="A292" s="4" t="s">
        <v>138</v>
      </c>
      <c r="B292" s="35" t="e">
        <f>CDCM!B187</f>
        <v>#VALUE!</v>
      </c>
      <c r="C292" s="10"/>
      <c r="D292" s="10"/>
      <c r="E292" s="10"/>
      <c r="F292" s="10"/>
      <c r="G292" s="17"/>
    </row>
    <row r="293" spans="1:7" ht="30" x14ac:dyDescent="0.25">
      <c r="A293" s="4" t="s">
        <v>139</v>
      </c>
      <c r="B293" s="35" t="e">
        <f>CDCM!B188</f>
        <v>#VALUE!</v>
      </c>
      <c r="C293" s="10"/>
      <c r="D293" s="10"/>
      <c r="E293" s="10"/>
      <c r="F293" s="10"/>
      <c r="G293" s="17"/>
    </row>
    <row r="294" spans="1:7" x14ac:dyDescent="0.25">
      <c r="A294" s="4" t="s">
        <v>140</v>
      </c>
      <c r="B294" s="35" t="e">
        <f>CDCM!B189</f>
        <v>#VALUE!</v>
      </c>
      <c r="C294" s="10"/>
      <c r="D294" s="10"/>
      <c r="E294" s="10"/>
      <c r="F294" s="10"/>
      <c r="G294" s="17"/>
    </row>
    <row r="295" spans="1:7" x14ac:dyDescent="0.25">
      <c r="A295" s="4" t="s">
        <v>141</v>
      </c>
      <c r="B295" s="35" t="e">
        <f>CDCM!B190</f>
        <v>#VALUE!</v>
      </c>
      <c r="C295" s="10"/>
      <c r="D295" s="10"/>
      <c r="E295" s="10"/>
      <c r="F295" s="10"/>
      <c r="G295" s="17"/>
    </row>
    <row r="296" spans="1:7" x14ac:dyDescent="0.25">
      <c r="A296" s="4" t="s">
        <v>142</v>
      </c>
      <c r="B296" s="35" t="e">
        <f>CDCM!B191</f>
        <v>#VALUE!</v>
      </c>
      <c r="C296" s="10"/>
      <c r="D296" s="10"/>
      <c r="E296" s="10"/>
      <c r="F296" s="10"/>
      <c r="G296" s="17"/>
    </row>
    <row r="297" spans="1:7" x14ac:dyDescent="0.25">
      <c r="A297" s="4" t="s">
        <v>143</v>
      </c>
      <c r="B297" s="35" t="e">
        <f>CDCM!B192</f>
        <v>#VALUE!</v>
      </c>
      <c r="C297" s="10"/>
      <c r="D297" s="10"/>
      <c r="E297" s="10"/>
      <c r="F297" s="10"/>
      <c r="G297" s="17"/>
    </row>
    <row r="298" spans="1:7" x14ac:dyDescent="0.25">
      <c r="A298" s="4" t="s">
        <v>144</v>
      </c>
      <c r="B298" s="35" t="e">
        <f>CDCM!B193</f>
        <v>#VALUE!</v>
      </c>
      <c r="C298" s="26">
        <v>0</v>
      </c>
      <c r="D298" s="26">
        <v>1</v>
      </c>
      <c r="E298" s="26">
        <v>0</v>
      </c>
      <c r="F298" s="26">
        <v>0</v>
      </c>
      <c r="G298" s="17"/>
    </row>
    <row r="299" spans="1:7" x14ac:dyDescent="0.25">
      <c r="A299" s="4" t="s">
        <v>145</v>
      </c>
      <c r="B299" s="35" t="e">
        <f>CDCM!B194</f>
        <v>#VALUE!</v>
      </c>
      <c r="C299" s="26">
        <v>0</v>
      </c>
      <c r="D299" s="26">
        <v>1</v>
      </c>
      <c r="E299" s="26">
        <v>0</v>
      </c>
      <c r="F299" s="26">
        <v>0</v>
      </c>
      <c r="G299" s="17"/>
    </row>
    <row r="300" spans="1:7" x14ac:dyDescent="0.25">
      <c r="A300" s="4" t="s">
        <v>146</v>
      </c>
      <c r="B300" s="35" t="e">
        <f>CDCM!B195</f>
        <v>#VALUE!</v>
      </c>
      <c r="C300" s="26">
        <v>0</v>
      </c>
      <c r="D300" s="26">
        <v>1</v>
      </c>
      <c r="E300" s="26">
        <v>0</v>
      </c>
      <c r="F300" s="26">
        <v>0</v>
      </c>
      <c r="G300" s="17"/>
    </row>
    <row r="301" spans="1:7" x14ac:dyDescent="0.25">
      <c r="A301" s="4" t="s">
        <v>147</v>
      </c>
      <c r="B301" s="35" t="e">
        <f>CDCM!B196</f>
        <v>#VALUE!</v>
      </c>
      <c r="C301" s="26">
        <v>0</v>
      </c>
      <c r="D301" s="26">
        <v>1</v>
      </c>
      <c r="E301" s="26">
        <v>0</v>
      </c>
      <c r="F301" s="26">
        <v>0</v>
      </c>
      <c r="G301" s="17"/>
    </row>
    <row r="302" spans="1:7" x14ac:dyDescent="0.25">
      <c r="A302" s="4" t="s">
        <v>148</v>
      </c>
      <c r="B302" s="35" t="e">
        <f>CDCM!B197</f>
        <v>#VALUE!</v>
      </c>
      <c r="C302" s="26">
        <v>0</v>
      </c>
      <c r="D302" s="26">
        <v>1</v>
      </c>
      <c r="E302" s="26">
        <v>0</v>
      </c>
      <c r="F302" s="26">
        <v>0</v>
      </c>
      <c r="G302" s="17"/>
    </row>
    <row r="303" spans="1:7" x14ac:dyDescent="0.25">
      <c r="A303" s="4" t="s">
        <v>149</v>
      </c>
      <c r="B303" s="35" t="e">
        <f>CDCM!B198</f>
        <v>#VALUE!</v>
      </c>
      <c r="C303" s="26">
        <v>0</v>
      </c>
      <c r="D303" s="26">
        <v>1</v>
      </c>
      <c r="E303" s="26">
        <v>0</v>
      </c>
      <c r="F303" s="26">
        <v>0</v>
      </c>
      <c r="G303" s="17"/>
    </row>
    <row r="304" spans="1:7" x14ac:dyDescent="0.25">
      <c r="A304" s="4" t="s">
        <v>150</v>
      </c>
      <c r="B304" s="35" t="e">
        <f>CDCM!B199</f>
        <v>#VALUE!</v>
      </c>
      <c r="C304" s="26">
        <v>0</v>
      </c>
      <c r="D304" s="26">
        <v>1</v>
      </c>
      <c r="E304" s="26">
        <v>0</v>
      </c>
      <c r="F304" s="26">
        <v>0</v>
      </c>
      <c r="G304" s="17"/>
    </row>
    <row r="305" spans="1:7" x14ac:dyDescent="0.25">
      <c r="A305" s="4" t="s">
        <v>151</v>
      </c>
      <c r="B305" s="35" t="e">
        <f>CDCM!B200</f>
        <v>#VALUE!</v>
      </c>
      <c r="C305" s="26">
        <v>0</v>
      </c>
      <c r="D305" s="26">
        <v>1</v>
      </c>
      <c r="E305" s="26">
        <v>0</v>
      </c>
      <c r="F305" s="26">
        <v>0</v>
      </c>
      <c r="G305" s="17"/>
    </row>
    <row r="306" spans="1:7" x14ac:dyDescent="0.25">
      <c r="A306" s="4" t="s">
        <v>152</v>
      </c>
      <c r="B306" s="35" t="e">
        <f>CDCM!B201</f>
        <v>#VALUE!</v>
      </c>
      <c r="C306" s="26">
        <v>0</v>
      </c>
      <c r="D306" s="26">
        <v>1</v>
      </c>
      <c r="E306" s="26">
        <v>0</v>
      </c>
      <c r="F306" s="26">
        <v>0</v>
      </c>
      <c r="G306" s="17"/>
    </row>
    <row r="307" spans="1:7" x14ac:dyDescent="0.25">
      <c r="A307" s="4" t="s">
        <v>153</v>
      </c>
      <c r="B307" s="35" t="e">
        <f>CDCM!B202</f>
        <v>#VALUE!</v>
      </c>
      <c r="C307" s="26">
        <v>0</v>
      </c>
      <c r="D307" s="26">
        <v>1</v>
      </c>
      <c r="E307" s="26">
        <v>0</v>
      </c>
      <c r="F307" s="26">
        <v>0</v>
      </c>
      <c r="G307" s="17"/>
    </row>
    <row r="308" spans="1:7" x14ac:dyDescent="0.25">
      <c r="A308" s="4" t="s">
        <v>154</v>
      </c>
      <c r="B308" s="35" t="e">
        <f>CDCM!B203</f>
        <v>#VALUE!</v>
      </c>
      <c r="C308" s="26">
        <v>0</v>
      </c>
      <c r="D308" s="26">
        <v>1</v>
      </c>
      <c r="E308" s="26">
        <v>0</v>
      </c>
      <c r="F308" s="26">
        <v>0</v>
      </c>
      <c r="G308" s="17"/>
    </row>
    <row r="309" spans="1:7" x14ac:dyDescent="0.25">
      <c r="A309" s="4" t="s">
        <v>155</v>
      </c>
      <c r="B309" s="35" t="e">
        <f>CDCM!B204</f>
        <v>#VALUE!</v>
      </c>
      <c r="C309" s="26">
        <v>0</v>
      </c>
      <c r="D309" s="26">
        <v>1</v>
      </c>
      <c r="E309" s="26">
        <v>0</v>
      </c>
      <c r="F309" s="26">
        <v>0</v>
      </c>
      <c r="G309" s="17"/>
    </row>
    <row r="310" spans="1:7" x14ac:dyDescent="0.25">
      <c r="A310" s="4" t="s">
        <v>156</v>
      </c>
      <c r="B310" s="35" t="e">
        <f>CDCM!B205</f>
        <v>#VALUE!</v>
      </c>
      <c r="C310" s="26">
        <v>0</v>
      </c>
      <c r="D310" s="26">
        <v>1</v>
      </c>
      <c r="E310" s="26">
        <v>0</v>
      </c>
      <c r="F310" s="26">
        <v>0</v>
      </c>
      <c r="G310" s="17"/>
    </row>
    <row r="311" spans="1:7" x14ac:dyDescent="0.25">
      <c r="A311" s="4" t="s">
        <v>157</v>
      </c>
      <c r="B311" s="35" t="e">
        <f>CDCM!B206</f>
        <v>#VALUE!</v>
      </c>
      <c r="C311" s="26">
        <v>0</v>
      </c>
      <c r="D311" s="26">
        <v>1</v>
      </c>
      <c r="E311" s="26">
        <v>0</v>
      </c>
      <c r="F311" s="26">
        <v>0</v>
      </c>
      <c r="G311" s="17"/>
    </row>
    <row r="312" spans="1:7" x14ac:dyDescent="0.25">
      <c r="A312" s="4" t="s">
        <v>158</v>
      </c>
      <c r="B312" s="35" t="e">
        <f>CDCM!B207</f>
        <v>#VALUE!</v>
      </c>
      <c r="C312" s="26">
        <v>0</v>
      </c>
      <c r="D312" s="26">
        <v>1</v>
      </c>
      <c r="E312" s="26">
        <v>0</v>
      </c>
      <c r="F312" s="26">
        <v>0</v>
      </c>
      <c r="G312" s="17"/>
    </row>
    <row r="313" spans="1:7" x14ac:dyDescent="0.25">
      <c r="A313" s="4" t="s">
        <v>159</v>
      </c>
      <c r="B313" s="35" t="e">
        <f>CDCM!B208</f>
        <v>#VALUE!</v>
      </c>
      <c r="C313" s="26">
        <v>0</v>
      </c>
      <c r="D313" s="26">
        <v>0</v>
      </c>
      <c r="E313" s="26">
        <v>1</v>
      </c>
      <c r="F313" s="26">
        <v>0</v>
      </c>
      <c r="G313" s="17"/>
    </row>
    <row r="314" spans="1:7" x14ac:dyDescent="0.25">
      <c r="A314" s="4" t="s">
        <v>160</v>
      </c>
      <c r="B314" s="35" t="e">
        <f>CDCM!B209</f>
        <v>#VALUE!</v>
      </c>
      <c r="C314" s="26">
        <v>0</v>
      </c>
      <c r="D314" s="26">
        <v>0</v>
      </c>
      <c r="E314" s="26">
        <v>1</v>
      </c>
      <c r="F314" s="26">
        <v>0</v>
      </c>
      <c r="G314" s="17"/>
    </row>
    <row r="315" spans="1:7" x14ac:dyDescent="0.25">
      <c r="A315" s="4" t="s">
        <v>161</v>
      </c>
      <c r="B315" s="35" t="e">
        <f>CDCM!B210</f>
        <v>#VALUE!</v>
      </c>
      <c r="C315" s="26">
        <v>0</v>
      </c>
      <c r="D315" s="26">
        <v>0</v>
      </c>
      <c r="E315" s="26">
        <v>1</v>
      </c>
      <c r="F315" s="26">
        <v>0</v>
      </c>
      <c r="G315" s="17"/>
    </row>
    <row r="316" spans="1:7" x14ac:dyDescent="0.25">
      <c r="A316" s="4" t="s">
        <v>162</v>
      </c>
      <c r="B316" s="35" t="e">
        <f>CDCM!B211</f>
        <v>#VALUE!</v>
      </c>
      <c r="C316" s="26">
        <v>0</v>
      </c>
      <c r="D316" s="26">
        <v>0</v>
      </c>
      <c r="E316" s="26">
        <v>1</v>
      </c>
      <c r="F316" s="26">
        <v>0</v>
      </c>
      <c r="G316" s="17"/>
    </row>
    <row r="317" spans="1:7" x14ac:dyDescent="0.25">
      <c r="A317" s="4" t="s">
        <v>163</v>
      </c>
      <c r="B317" s="35" t="e">
        <f>CDCM!B212</f>
        <v>#VALUE!</v>
      </c>
      <c r="C317" s="26">
        <v>0</v>
      </c>
      <c r="D317" s="26">
        <v>0</v>
      </c>
      <c r="E317" s="26">
        <v>1</v>
      </c>
      <c r="F317" s="26">
        <v>0</v>
      </c>
      <c r="G317" s="17"/>
    </row>
    <row r="318" spans="1:7" x14ac:dyDescent="0.25">
      <c r="A318" s="4" t="s">
        <v>164</v>
      </c>
      <c r="B318" s="35" t="e">
        <f>CDCM!B213</f>
        <v>#VALUE!</v>
      </c>
      <c r="C318" s="26">
        <v>1</v>
      </c>
      <c r="D318" s="26">
        <v>0</v>
      </c>
      <c r="E318" s="26">
        <v>0</v>
      </c>
      <c r="F318" s="26">
        <v>0</v>
      </c>
      <c r="G318" s="17"/>
    </row>
    <row r="319" spans="1:7" x14ac:dyDescent="0.25">
      <c r="A319" s="4" t="s">
        <v>165</v>
      </c>
      <c r="B319" s="35" t="e">
        <f>CDCM!B214</f>
        <v>#VALUE!</v>
      </c>
      <c r="C319" s="26">
        <v>0</v>
      </c>
      <c r="D319" s="26">
        <v>0</v>
      </c>
      <c r="E319" s="26">
        <v>1</v>
      </c>
      <c r="F319" s="26">
        <v>0</v>
      </c>
      <c r="G319" s="17"/>
    </row>
    <row r="320" spans="1:7" x14ac:dyDescent="0.25">
      <c r="A320" s="4" t="s">
        <v>166</v>
      </c>
      <c r="B320" s="35" t="e">
        <f>CDCM!B215</f>
        <v>#VALUE!</v>
      </c>
      <c r="C320" s="26">
        <v>1</v>
      </c>
      <c r="D320" s="26">
        <v>0</v>
      </c>
      <c r="E320" s="26">
        <v>0</v>
      </c>
      <c r="F320" s="26">
        <v>0</v>
      </c>
      <c r="G320" s="17"/>
    </row>
    <row r="321" spans="1:7" x14ac:dyDescent="0.25">
      <c r="A321" s="4" t="s">
        <v>167</v>
      </c>
      <c r="B321" s="35" t="e">
        <f>CDCM!B216</f>
        <v>#VALUE!</v>
      </c>
      <c r="C321" s="26">
        <v>1</v>
      </c>
      <c r="D321" s="26">
        <v>0</v>
      </c>
      <c r="E321" s="26">
        <v>0</v>
      </c>
      <c r="F321" s="26">
        <v>0</v>
      </c>
      <c r="G321" s="17"/>
    </row>
    <row r="322" spans="1:7" x14ac:dyDescent="0.25">
      <c r="A322" s="4" t="s">
        <v>168</v>
      </c>
      <c r="B322" s="35" t="e">
        <f>CDCM!B217</f>
        <v>#VALUE!</v>
      </c>
      <c r="C322" s="26">
        <v>1</v>
      </c>
      <c r="D322" s="26">
        <v>0</v>
      </c>
      <c r="E322" s="26">
        <v>0</v>
      </c>
      <c r="F322" s="26">
        <v>0</v>
      </c>
      <c r="G322" s="17"/>
    </row>
    <row r="323" spans="1:7" x14ac:dyDescent="0.25">
      <c r="A323" s="4" t="s">
        <v>169</v>
      </c>
      <c r="B323" s="35" t="e">
        <f>CDCM!B218</f>
        <v>#VALUE!</v>
      </c>
      <c r="C323" s="26">
        <v>1</v>
      </c>
      <c r="D323" s="26">
        <v>0</v>
      </c>
      <c r="E323" s="26">
        <v>0</v>
      </c>
      <c r="F323" s="26">
        <v>0</v>
      </c>
      <c r="G323" s="17"/>
    </row>
    <row r="324" spans="1:7" x14ac:dyDescent="0.25">
      <c r="A324" s="4" t="s">
        <v>170</v>
      </c>
      <c r="B324" s="35" t="e">
        <f>CDCM!B219</f>
        <v>#VALUE!</v>
      </c>
      <c r="C324" s="26">
        <v>1</v>
      </c>
      <c r="D324" s="26">
        <v>0</v>
      </c>
      <c r="E324" s="26">
        <v>0</v>
      </c>
      <c r="F324" s="26">
        <v>0</v>
      </c>
      <c r="G324" s="17"/>
    </row>
    <row r="325" spans="1:7" x14ac:dyDescent="0.25">
      <c r="A325" s="4" t="s">
        <v>171</v>
      </c>
      <c r="B325" s="35" t="e">
        <f>CDCM!B220</f>
        <v>#VALUE!</v>
      </c>
      <c r="C325" s="26">
        <v>1</v>
      </c>
      <c r="D325" s="26">
        <v>0</v>
      </c>
      <c r="E325" s="26">
        <v>0</v>
      </c>
      <c r="F325" s="26">
        <v>0</v>
      </c>
      <c r="G325" s="17"/>
    </row>
    <row r="326" spans="1:7" x14ac:dyDescent="0.25">
      <c r="A326" s="4" t="s">
        <v>172</v>
      </c>
      <c r="B326" s="35" t="e">
        <f>CDCM!B221</f>
        <v>#VALUE!</v>
      </c>
      <c r="C326" s="26">
        <v>0</v>
      </c>
      <c r="D326" s="26">
        <v>0</v>
      </c>
      <c r="E326" s="26">
        <v>0</v>
      </c>
      <c r="F326" s="26">
        <v>1</v>
      </c>
      <c r="G326" s="17"/>
    </row>
    <row r="327" spans="1:7" x14ac:dyDescent="0.25">
      <c r="A327" s="4" t="s">
        <v>173</v>
      </c>
      <c r="B327" s="35" t="e">
        <f>CDCM!B222</f>
        <v>#VALUE!</v>
      </c>
      <c r="C327" s="26">
        <v>0</v>
      </c>
      <c r="D327" s="26">
        <v>0</v>
      </c>
      <c r="E327" s="26">
        <v>0</v>
      </c>
      <c r="F327" s="26">
        <v>1</v>
      </c>
      <c r="G327" s="17"/>
    </row>
    <row r="328" spans="1:7" x14ac:dyDescent="0.25">
      <c r="A328" s="4" t="s">
        <v>174</v>
      </c>
      <c r="B328" s="35" t="e">
        <f>CDCM!B223</f>
        <v>#VALUE!</v>
      </c>
      <c r="C328" s="26">
        <v>0</v>
      </c>
      <c r="D328" s="26">
        <v>0</v>
      </c>
      <c r="E328" s="26">
        <v>0</v>
      </c>
      <c r="F328" s="26">
        <v>1</v>
      </c>
      <c r="G328" s="17"/>
    </row>
    <row r="329" spans="1:7" x14ac:dyDescent="0.25">
      <c r="A329" s="4" t="s">
        <v>175</v>
      </c>
      <c r="B329" s="35" t="e">
        <f>CDCM!B224</f>
        <v>#VALUE!</v>
      </c>
      <c r="C329" s="26">
        <v>0</v>
      </c>
      <c r="D329" s="26">
        <v>0</v>
      </c>
      <c r="E329" s="26">
        <v>0</v>
      </c>
      <c r="F329" s="26">
        <v>1</v>
      </c>
      <c r="G329" s="17"/>
    </row>
    <row r="330" spans="1:7" x14ac:dyDescent="0.25">
      <c r="A330" s="4" t="s">
        <v>176</v>
      </c>
      <c r="B330" s="35" t="e">
        <f>CDCM!B225</f>
        <v>#VALUE!</v>
      </c>
      <c r="C330" s="26">
        <v>0</v>
      </c>
      <c r="D330" s="26">
        <v>0</v>
      </c>
      <c r="E330" s="26">
        <v>0</v>
      </c>
      <c r="F330" s="26">
        <v>1</v>
      </c>
      <c r="G330" s="17"/>
    </row>
    <row r="331" spans="1:7" ht="30" x14ac:dyDescent="0.25">
      <c r="A331" s="4" t="s">
        <v>177</v>
      </c>
      <c r="B331" s="35" t="e">
        <f>CDCM!B226</f>
        <v>#VALUE!</v>
      </c>
      <c r="C331" s="26">
        <v>0</v>
      </c>
      <c r="D331" s="26">
        <v>0</v>
      </c>
      <c r="E331" s="26">
        <v>0</v>
      </c>
      <c r="F331" s="26">
        <v>1</v>
      </c>
      <c r="G331" s="17"/>
    </row>
    <row r="332" spans="1:7" x14ac:dyDescent="0.25">
      <c r="A332" s="4" t="s">
        <v>178</v>
      </c>
      <c r="B332" s="35" t="e">
        <f>CDCM!B227</f>
        <v>#VALUE!</v>
      </c>
      <c r="C332" s="26">
        <v>0</v>
      </c>
      <c r="D332" s="26">
        <v>0</v>
      </c>
      <c r="E332" s="26">
        <v>0</v>
      </c>
      <c r="F332" s="26">
        <v>1</v>
      </c>
      <c r="G332" s="17"/>
    </row>
    <row r="333" spans="1:7" x14ac:dyDescent="0.25">
      <c r="A333" s="4" t="s">
        <v>179</v>
      </c>
      <c r="B333" s="35" t="e">
        <f>CDCM!B228</f>
        <v>#VALUE!</v>
      </c>
      <c r="C333" s="26">
        <v>0</v>
      </c>
      <c r="D333" s="26">
        <v>0</v>
      </c>
      <c r="E333" s="26">
        <v>0</v>
      </c>
      <c r="F333" s="26">
        <v>1</v>
      </c>
      <c r="G333" s="17"/>
    </row>
    <row r="334" spans="1:7" x14ac:dyDescent="0.25">
      <c r="A334" s="4" t="s">
        <v>180</v>
      </c>
      <c r="B334" s="35" t="e">
        <f>CDCM!B229</f>
        <v>#VALUE!</v>
      </c>
      <c r="C334" s="26">
        <v>0</v>
      </c>
      <c r="D334" s="26">
        <v>0</v>
      </c>
      <c r="E334" s="26">
        <v>0</v>
      </c>
      <c r="F334" s="26">
        <v>1</v>
      </c>
      <c r="G334" s="17"/>
    </row>
    <row r="335" spans="1:7" x14ac:dyDescent="0.25">
      <c r="A335" s="4" t="s">
        <v>181</v>
      </c>
      <c r="B335" s="35" t="e">
        <f>CDCM!B230</f>
        <v>#VALUE!</v>
      </c>
      <c r="C335" s="26">
        <v>0</v>
      </c>
      <c r="D335" s="26">
        <v>0</v>
      </c>
      <c r="E335" s="26">
        <v>0</v>
      </c>
      <c r="F335" s="26">
        <v>1</v>
      </c>
      <c r="G335" s="17"/>
    </row>
    <row r="336" spans="1:7" x14ac:dyDescent="0.25">
      <c r="A336" s="4" t="s">
        <v>182</v>
      </c>
      <c r="B336" s="35" t="e">
        <f>CDCM!B231</f>
        <v>#VALUE!</v>
      </c>
      <c r="C336" s="26">
        <v>0</v>
      </c>
      <c r="D336" s="26">
        <v>0</v>
      </c>
      <c r="E336" s="26">
        <v>0</v>
      </c>
      <c r="F336" s="26">
        <v>1</v>
      </c>
      <c r="G336" s="17"/>
    </row>
    <row r="337" spans="1:7" x14ac:dyDescent="0.25">
      <c r="A337" s="4" t="s">
        <v>183</v>
      </c>
      <c r="B337" s="35" t="e">
        <f>CDCM!B232</f>
        <v>#VALUE!</v>
      </c>
      <c r="C337" s="26">
        <v>0</v>
      </c>
      <c r="D337" s="26">
        <v>0</v>
      </c>
      <c r="E337" s="26">
        <v>1</v>
      </c>
      <c r="F337" s="26">
        <v>0</v>
      </c>
      <c r="G337" s="17"/>
    </row>
    <row r="338" spans="1:7" x14ac:dyDescent="0.25">
      <c r="A338" s="4" t="s">
        <v>184</v>
      </c>
      <c r="B338" s="35" t="e">
        <f>CDCM!B233</f>
        <v>#VALUE!</v>
      </c>
      <c r="C338" s="26">
        <v>0</v>
      </c>
      <c r="D338" s="26">
        <v>0</v>
      </c>
      <c r="E338" s="26">
        <v>1</v>
      </c>
      <c r="F338" s="26">
        <v>0</v>
      </c>
      <c r="G338" s="17"/>
    </row>
    <row r="339" spans="1:7" ht="30" x14ac:dyDescent="0.25">
      <c r="A339" s="4" t="s">
        <v>185</v>
      </c>
      <c r="B339" s="35" t="e">
        <f>CDCM!B234</f>
        <v>#VALUE!</v>
      </c>
      <c r="C339" s="26">
        <v>1</v>
      </c>
      <c r="D339" s="26">
        <v>0</v>
      </c>
      <c r="E339" s="26">
        <v>0</v>
      </c>
      <c r="F339" s="26">
        <v>0</v>
      </c>
      <c r="G339" s="17"/>
    </row>
    <row r="340" spans="1:7" ht="30" x14ac:dyDescent="0.25">
      <c r="A340" s="4" t="s">
        <v>186</v>
      </c>
      <c r="B340" s="35" t="e">
        <f>CDCM!B235</f>
        <v>#VALUE!</v>
      </c>
      <c r="C340" s="26">
        <v>1</v>
      </c>
      <c r="D340" s="26">
        <v>0</v>
      </c>
      <c r="E340" s="26">
        <v>0</v>
      </c>
      <c r="F340" s="26">
        <v>0</v>
      </c>
      <c r="G340" s="17"/>
    </row>
    <row r="341" spans="1:7" x14ac:dyDescent="0.25">
      <c r="A341" s="4" t="s">
        <v>187</v>
      </c>
      <c r="B341" s="35" t="e">
        <f>CDCM!B236</f>
        <v>#VALUE!</v>
      </c>
      <c r="C341" s="10"/>
      <c r="D341" s="10"/>
      <c r="E341" s="10"/>
      <c r="F341" s="10"/>
      <c r="G341" s="17"/>
    </row>
    <row r="342" spans="1:7" ht="30" x14ac:dyDescent="0.25">
      <c r="A342" s="4" t="s">
        <v>188</v>
      </c>
      <c r="B342" s="35" t="e">
        <f>CDCM!B237</f>
        <v>#VALUE!</v>
      </c>
      <c r="C342" s="10"/>
      <c r="D342" s="10"/>
      <c r="E342" s="10"/>
      <c r="F342" s="10"/>
      <c r="G342" s="17"/>
    </row>
    <row r="344" spans="1:7" x14ac:dyDescent="0.25">
      <c r="A344" s="2" t="s">
        <v>11</v>
      </c>
    </row>
    <row r="345" spans="1:7" x14ac:dyDescent="0.25">
      <c r="A345" s="19" t="s">
        <v>513</v>
      </c>
    </row>
    <row r="347" spans="1:7" ht="21" customHeight="1" x14ac:dyDescent="0.3">
      <c r="A347" s="1" t="s">
        <v>510</v>
      </c>
    </row>
    <row r="348" spans="1:7" x14ac:dyDescent="0.25">
      <c r="A348" s="2" t="s">
        <v>200</v>
      </c>
    </row>
    <row r="349" spans="1:7" x14ac:dyDescent="0.25">
      <c r="A349" s="19" t="s">
        <v>511</v>
      </c>
    </row>
    <row r="350" spans="1:7" x14ac:dyDescent="0.25">
      <c r="A350" s="19" t="s">
        <v>512</v>
      </c>
    </row>
    <row r="351" spans="1:7" x14ac:dyDescent="0.25">
      <c r="A351" s="2" t="s">
        <v>238</v>
      </c>
    </row>
    <row r="353" spans="1:6" x14ac:dyDescent="0.25">
      <c r="B353" s="15" t="s">
        <v>86</v>
      </c>
      <c r="C353" s="15" t="s">
        <v>193</v>
      </c>
      <c r="D353" s="15" t="s">
        <v>84</v>
      </c>
      <c r="E353" s="15" t="s">
        <v>194</v>
      </c>
    </row>
    <row r="354" spans="1:6" x14ac:dyDescent="0.25">
      <c r="A354" s="4" t="s">
        <v>239</v>
      </c>
      <c r="B354" s="35" t="e">
        <f>SUMPRODUCT(C$258:C$342,$B$258:$B$342)</f>
        <v>#VALUE!</v>
      </c>
      <c r="C354" s="35" t="e">
        <f>SUMPRODUCT(D$258:D$342,$B$258:$B$342)</f>
        <v>#VALUE!</v>
      </c>
      <c r="D354" s="35" t="e">
        <f>SUMPRODUCT(E$258:E$342,$B$258:$B$342)</f>
        <v>#VALUE!</v>
      </c>
      <c r="E354" s="35" t="e">
        <f>SUMPRODUCT(F$258:F$342,$B$258:$B$342)</f>
        <v>#VALUE!</v>
      </c>
      <c r="F354" s="17"/>
    </row>
    <row r="356" spans="1:6" x14ac:dyDescent="0.25">
      <c r="A356" s="2" t="s">
        <v>11</v>
      </c>
    </row>
    <row r="357" spans="1:6" x14ac:dyDescent="0.25">
      <c r="A357" s="19" t="s">
        <v>516</v>
      </c>
    </row>
    <row r="359" spans="1:6" ht="21" customHeight="1" x14ac:dyDescent="0.3">
      <c r="A359" s="1" t="s">
        <v>514</v>
      </c>
    </row>
    <row r="360" spans="1:6" x14ac:dyDescent="0.25">
      <c r="A360" s="2" t="s">
        <v>200</v>
      </c>
    </row>
    <row r="361" spans="1:6" x14ac:dyDescent="0.25">
      <c r="A361" s="19" t="s">
        <v>515</v>
      </c>
    </row>
    <row r="362" spans="1:6" x14ac:dyDescent="0.25">
      <c r="A362" s="2" t="s">
        <v>243</v>
      </c>
    </row>
    <row r="364" spans="1:6" x14ac:dyDescent="0.25">
      <c r="B364" s="15" t="s">
        <v>86</v>
      </c>
      <c r="C364" s="15" t="s">
        <v>193</v>
      </c>
      <c r="D364" s="15" t="s">
        <v>84</v>
      </c>
      <c r="E364" s="15" t="s">
        <v>194</v>
      </c>
    </row>
    <row r="365" spans="1:6" x14ac:dyDescent="0.25">
      <c r="A365" s="4" t="s">
        <v>244</v>
      </c>
      <c r="B365" s="30" t="e">
        <f>B354/SUM($B$354:$E$354)</f>
        <v>#VALUE!</v>
      </c>
      <c r="C365" s="30" t="e">
        <f>C354/SUM($B$354:$E$354)</f>
        <v>#VALUE!</v>
      </c>
      <c r="D365" s="30" t="e">
        <f>D354/SUM($B$354:$E$354)</f>
        <v>#VALUE!</v>
      </c>
      <c r="E365" s="30" t="e">
        <f>E354/SUM($B$354:$E$354)</f>
        <v>#VALUE!</v>
      </c>
      <c r="F365" s="17"/>
    </row>
    <row r="367" spans="1:6" x14ac:dyDescent="0.25">
      <c r="A367" s="2" t="s">
        <v>11</v>
      </c>
    </row>
    <row r="368" spans="1:6" x14ac:dyDescent="0.25">
      <c r="A368" s="19" t="s">
        <v>544</v>
      </c>
    </row>
    <row r="370" spans="1:6" ht="21" customHeight="1" x14ac:dyDescent="0.3">
      <c r="A370" s="1" t="s">
        <v>517</v>
      </c>
    </row>
    <row r="371" spans="1:6" x14ac:dyDescent="0.25">
      <c r="A371" s="2" t="s">
        <v>200</v>
      </c>
    </row>
    <row r="372" spans="1:6" x14ac:dyDescent="0.25">
      <c r="A372" s="19" t="s">
        <v>458</v>
      </c>
    </row>
    <row r="373" spans="1:6" x14ac:dyDescent="0.25">
      <c r="A373" s="19" t="s">
        <v>314</v>
      </c>
    </row>
    <row r="374" spans="1:6" x14ac:dyDescent="0.25">
      <c r="A374" s="2" t="s">
        <v>303</v>
      </c>
    </row>
    <row r="376" spans="1:6" x14ac:dyDescent="0.25">
      <c r="B376" s="15" t="s">
        <v>31</v>
      </c>
      <c r="C376" s="15" t="s">
        <v>41</v>
      </c>
      <c r="D376" s="15" t="s">
        <v>30</v>
      </c>
      <c r="E376" s="15" t="s">
        <v>42</v>
      </c>
    </row>
    <row r="377" spans="1:6" ht="30" x14ac:dyDescent="0.25">
      <c r="A377" s="4" t="s">
        <v>43</v>
      </c>
      <c r="B377" s="24" t="e">
        <f>B59*(1-CDCM!$C98)</f>
        <v>#VALUE!</v>
      </c>
      <c r="C377" s="24" t="e">
        <f>C59*(1-CDCM!$C98)</f>
        <v>#VALUE!</v>
      </c>
      <c r="D377" s="24" t="e">
        <f>D59*(1-CDCM!$C98)</f>
        <v>#VALUE!</v>
      </c>
      <c r="E377" s="24" t="e">
        <f>E59*(1-CDCM!$C98)</f>
        <v>#VALUE!</v>
      </c>
      <c r="F377" s="17"/>
    </row>
    <row r="378" spans="1:6" ht="30" x14ac:dyDescent="0.25">
      <c r="A378" s="4" t="s">
        <v>47</v>
      </c>
      <c r="B378" s="24" t="e">
        <f>B60*(1-CDCM!$C99)</f>
        <v>#VALUE!</v>
      </c>
      <c r="C378" s="24" t="e">
        <f>C60*(1-CDCM!$C99)</f>
        <v>#VALUE!</v>
      </c>
      <c r="D378" s="24" t="e">
        <f>D60*(1-CDCM!$C99)</f>
        <v>#VALUE!</v>
      </c>
      <c r="E378" s="24" t="e">
        <f>E60*(1-CDCM!$C99)</f>
        <v>#VALUE!</v>
      </c>
      <c r="F378" s="17"/>
    </row>
    <row r="379" spans="1:6" x14ac:dyDescent="0.25">
      <c r="A379" s="4" t="s">
        <v>48</v>
      </c>
      <c r="B379" s="24" t="e">
        <f>B61*(1-CDCM!$C100)</f>
        <v>#VALUE!</v>
      </c>
      <c r="C379" s="24" t="e">
        <f>C61*(1-CDCM!$C100)</f>
        <v>#VALUE!</v>
      </c>
      <c r="D379" s="24" t="e">
        <f>D61*(1-CDCM!$C100)</f>
        <v>#VALUE!</v>
      </c>
      <c r="E379" s="24" t="e">
        <f>E61*(1-CDCM!$C100)</f>
        <v>#VALUE!</v>
      </c>
      <c r="F379" s="17"/>
    </row>
    <row r="380" spans="1:6" x14ac:dyDescent="0.25">
      <c r="A380" s="4" t="s">
        <v>49</v>
      </c>
      <c r="B380" s="24" t="e">
        <f>B62*(1-CDCM!$C101)</f>
        <v>#VALUE!</v>
      </c>
      <c r="C380" s="24" t="e">
        <f>C62*(1-CDCM!$C101)</f>
        <v>#VALUE!</v>
      </c>
      <c r="D380" s="24" t="e">
        <f>D62*(1-CDCM!$C101)</f>
        <v>#VALUE!</v>
      </c>
      <c r="E380" s="24" t="e">
        <f>E62*(1-CDCM!$C101)</f>
        <v>#VALUE!</v>
      </c>
      <c r="F380" s="17"/>
    </row>
    <row r="381" spans="1:6" x14ac:dyDescent="0.25">
      <c r="A381" s="4" t="s">
        <v>50</v>
      </c>
      <c r="B381" s="24" t="e">
        <f>B63*(1-CDCM!$C102)</f>
        <v>#VALUE!</v>
      </c>
      <c r="C381" s="24" t="e">
        <f>C63*(1-CDCM!$C102)</f>
        <v>#VALUE!</v>
      </c>
      <c r="D381" s="24" t="e">
        <f>D63*(1-CDCM!$C102)</f>
        <v>#VALUE!</v>
      </c>
      <c r="E381" s="24" t="e">
        <f>E63*(1-CDCM!$C102)</f>
        <v>#VALUE!</v>
      </c>
      <c r="F381" s="17"/>
    </row>
    <row r="382" spans="1:6" x14ac:dyDescent="0.25">
      <c r="A382" s="4" t="s">
        <v>51</v>
      </c>
      <c r="B382" s="24" t="e">
        <f>B64*(1-CDCM!$C103)</f>
        <v>#VALUE!</v>
      </c>
      <c r="C382" s="24" t="e">
        <f>C64*(1-CDCM!$C103)</f>
        <v>#VALUE!</v>
      </c>
      <c r="D382" s="24" t="e">
        <f>D64*(1-CDCM!$C103)</f>
        <v>#VALUE!</v>
      </c>
      <c r="E382" s="24" t="e">
        <f>E64*(1-CDCM!$C103)</f>
        <v>#VALUE!</v>
      </c>
      <c r="F382" s="17"/>
    </row>
    <row r="383" spans="1:6" x14ac:dyDescent="0.25">
      <c r="A383" s="4" t="s">
        <v>52</v>
      </c>
      <c r="B383" s="24" t="e">
        <f>B65*(1-CDCM!$C104)</f>
        <v>#VALUE!</v>
      </c>
      <c r="C383" s="24" t="e">
        <f>C65*(1-CDCM!$C104)</f>
        <v>#VALUE!</v>
      </c>
      <c r="D383" s="24" t="e">
        <f>D65*(1-CDCM!$C104)</f>
        <v>#VALUE!</v>
      </c>
      <c r="E383" s="24" t="e">
        <f>E65*(1-CDCM!$C104)</f>
        <v>#VALUE!</v>
      </c>
      <c r="F383" s="17"/>
    </row>
    <row r="384" spans="1:6" x14ac:dyDescent="0.25">
      <c r="A384" s="4" t="s">
        <v>53</v>
      </c>
      <c r="B384" s="24" t="e">
        <f>B66*(1-CDCM!$C105)</f>
        <v>#VALUE!</v>
      </c>
      <c r="C384" s="24" t="e">
        <f>C66*(1-CDCM!$C105)</f>
        <v>#VALUE!</v>
      </c>
      <c r="D384" s="24" t="e">
        <f>D66*(1-CDCM!$C105)</f>
        <v>#VALUE!</v>
      </c>
      <c r="E384" s="24" t="e">
        <f>E66*(1-CDCM!$C105)</f>
        <v>#VALUE!</v>
      </c>
      <c r="F384" s="17"/>
    </row>
    <row r="385" spans="1:6" x14ac:dyDescent="0.25">
      <c r="A385" s="4" t="s">
        <v>54</v>
      </c>
      <c r="B385" s="24" t="e">
        <f>B67*(1-CDCM!$C106)</f>
        <v>#VALUE!</v>
      </c>
      <c r="C385" s="24" t="e">
        <f>C67*(1-CDCM!$C106)</f>
        <v>#VALUE!</v>
      </c>
      <c r="D385" s="24" t="e">
        <f>D67*(1-CDCM!$C106)</f>
        <v>#VALUE!</v>
      </c>
      <c r="E385" s="24" t="e">
        <f>E67*(1-CDCM!$C106)</f>
        <v>#VALUE!</v>
      </c>
      <c r="F385" s="17"/>
    </row>
    <row r="386" spans="1:6" x14ac:dyDescent="0.25">
      <c r="A386" s="4" t="s">
        <v>55</v>
      </c>
      <c r="B386" s="24" t="e">
        <f>B68*(1-CDCM!$C107)</f>
        <v>#VALUE!</v>
      </c>
      <c r="C386" s="24" t="e">
        <f>C68*(1-CDCM!$C107)</f>
        <v>#VALUE!</v>
      </c>
      <c r="D386" s="24" t="e">
        <f>D68*(1-CDCM!$C107)</f>
        <v>#VALUE!</v>
      </c>
      <c r="E386" s="24" t="e">
        <f>E68*(1-CDCM!$C107)</f>
        <v>#VALUE!</v>
      </c>
      <c r="F386" s="17"/>
    </row>
    <row r="387" spans="1:6" x14ac:dyDescent="0.25">
      <c r="A387" s="4" t="s">
        <v>56</v>
      </c>
      <c r="B387" s="24" t="e">
        <f>B69*(1-CDCM!$C108)</f>
        <v>#VALUE!</v>
      </c>
      <c r="C387" s="24" t="e">
        <f>C69*(1-CDCM!$C108)</f>
        <v>#VALUE!</v>
      </c>
      <c r="D387" s="24" t="e">
        <f>D69*(1-CDCM!$C108)</f>
        <v>#VALUE!</v>
      </c>
      <c r="E387" s="24" t="e">
        <f>E69*(1-CDCM!$C108)</f>
        <v>#VALUE!</v>
      </c>
      <c r="F387" s="17"/>
    </row>
    <row r="388" spans="1:6" x14ac:dyDescent="0.25">
      <c r="A388" s="4" t="s">
        <v>57</v>
      </c>
      <c r="B388" s="24" t="e">
        <f>B70*(1-CDCM!$C109)</f>
        <v>#VALUE!</v>
      </c>
      <c r="C388" s="24" t="e">
        <f>C70*(1-CDCM!$C109)</f>
        <v>#VALUE!</v>
      </c>
      <c r="D388" s="24" t="e">
        <f>D70*(1-CDCM!$C109)</f>
        <v>#VALUE!</v>
      </c>
      <c r="E388" s="24" t="e">
        <f>E70*(1-CDCM!$C109)</f>
        <v>#VALUE!</v>
      </c>
      <c r="F388" s="17"/>
    </row>
    <row r="389" spans="1:6" x14ac:dyDescent="0.25">
      <c r="A389" s="4" t="s">
        <v>58</v>
      </c>
      <c r="B389" s="24" t="e">
        <f>B71*(1-CDCM!$C110)</f>
        <v>#VALUE!</v>
      </c>
      <c r="C389" s="24" t="e">
        <f>C71*(1-CDCM!$C110)</f>
        <v>#VALUE!</v>
      </c>
      <c r="D389" s="24" t="e">
        <f>D71*(1-CDCM!$C110)</f>
        <v>#VALUE!</v>
      </c>
      <c r="E389" s="24" t="e">
        <f>E71*(1-CDCM!$C110)</f>
        <v>#VALUE!</v>
      </c>
      <c r="F389" s="17"/>
    </row>
    <row r="390" spans="1:6" x14ac:dyDescent="0.25">
      <c r="A390" s="4" t="s">
        <v>59</v>
      </c>
      <c r="B390" s="24" t="e">
        <f>B72*(1-CDCM!$C111)</f>
        <v>#VALUE!</v>
      </c>
      <c r="C390" s="24" t="e">
        <f>C72*(1-CDCM!$C111)</f>
        <v>#VALUE!</v>
      </c>
      <c r="D390" s="24" t="e">
        <f>D72*(1-CDCM!$C111)</f>
        <v>#VALUE!</v>
      </c>
      <c r="E390" s="24" t="e">
        <f>E72*(1-CDCM!$C111)</f>
        <v>#VALUE!</v>
      </c>
      <c r="F390" s="17"/>
    </row>
    <row r="391" spans="1:6" x14ac:dyDescent="0.25">
      <c r="A391" s="4" t="s">
        <v>60</v>
      </c>
      <c r="B391" s="24" t="e">
        <f>B73*(1-CDCM!$C112)</f>
        <v>#VALUE!</v>
      </c>
      <c r="C391" s="24" t="e">
        <f>C73*(1-CDCM!$C112)</f>
        <v>#VALUE!</v>
      </c>
      <c r="D391" s="24" t="e">
        <f>D73*(1-CDCM!$C112)</f>
        <v>#VALUE!</v>
      </c>
      <c r="E391" s="24" t="e">
        <f>E73*(1-CDCM!$C112)</f>
        <v>#VALUE!</v>
      </c>
      <c r="F391" s="17"/>
    </row>
    <row r="392" spans="1:6" x14ac:dyDescent="0.25">
      <c r="A392" s="4" t="s">
        <v>61</v>
      </c>
      <c r="B392" s="24" t="e">
        <f>B74*(1-CDCM!$C113)</f>
        <v>#VALUE!</v>
      </c>
      <c r="C392" s="24" t="e">
        <f>C74*(1-CDCM!$C113)</f>
        <v>#VALUE!</v>
      </c>
      <c r="D392" s="24" t="e">
        <f>D74*(1-CDCM!$C113)</f>
        <v>#VALUE!</v>
      </c>
      <c r="E392" s="24" t="e">
        <f>E74*(1-CDCM!$C113)</f>
        <v>#VALUE!</v>
      </c>
      <c r="F392" s="17"/>
    </row>
    <row r="393" spans="1:6" x14ac:dyDescent="0.25">
      <c r="A393" s="4" t="s">
        <v>62</v>
      </c>
      <c r="B393" s="24" t="e">
        <f>B75*(1-CDCM!$C114)</f>
        <v>#VALUE!</v>
      </c>
      <c r="C393" s="24" t="e">
        <f>C75*(1-CDCM!$C114)</f>
        <v>#VALUE!</v>
      </c>
      <c r="D393" s="24" t="e">
        <f>D75*(1-CDCM!$C114)</f>
        <v>#VALUE!</v>
      </c>
      <c r="E393" s="24" t="e">
        <f>E75*(1-CDCM!$C114)</f>
        <v>#VALUE!</v>
      </c>
      <c r="F393" s="17"/>
    </row>
    <row r="394" spans="1:6" x14ac:dyDescent="0.25">
      <c r="A394" s="4" t="s">
        <v>63</v>
      </c>
      <c r="B394" s="24" t="e">
        <f>B76*(1-CDCM!$C115)</f>
        <v>#VALUE!</v>
      </c>
      <c r="C394" s="24" t="e">
        <f>C76*(1-CDCM!$C115)</f>
        <v>#VALUE!</v>
      </c>
      <c r="D394" s="24" t="e">
        <f>D76*(1-CDCM!$C115)</f>
        <v>#VALUE!</v>
      </c>
      <c r="E394" s="24" t="e">
        <f>E76*(1-CDCM!$C115)</f>
        <v>#VALUE!</v>
      </c>
      <c r="F394" s="17"/>
    </row>
    <row r="395" spans="1:6" x14ac:dyDescent="0.25">
      <c r="A395" s="4" t="s">
        <v>64</v>
      </c>
      <c r="B395" s="24" t="e">
        <f>B77*(1-CDCM!$C116)</f>
        <v>#VALUE!</v>
      </c>
      <c r="C395" s="24" t="e">
        <f>C77*(1-CDCM!$C116)</f>
        <v>#VALUE!</v>
      </c>
      <c r="D395" s="24" t="e">
        <f>D77*(1-CDCM!$C116)</f>
        <v>#VALUE!</v>
      </c>
      <c r="E395" s="24" t="e">
        <f>E77*(1-CDCM!$C116)</f>
        <v>#VALUE!</v>
      </c>
      <c r="F395" s="17"/>
    </row>
    <row r="396" spans="1:6" x14ac:dyDescent="0.25">
      <c r="A396" s="4" t="s">
        <v>65</v>
      </c>
      <c r="B396" s="24" t="e">
        <f>B78*(1-CDCM!$C117)</f>
        <v>#VALUE!</v>
      </c>
      <c r="C396" s="24" t="e">
        <f>C78*(1-CDCM!$C117)</f>
        <v>#VALUE!</v>
      </c>
      <c r="D396" s="24" t="e">
        <f>D78*(1-CDCM!$C117)</f>
        <v>#VALUE!</v>
      </c>
      <c r="E396" s="24" t="e">
        <f>E78*(1-CDCM!$C117)</f>
        <v>#VALUE!</v>
      </c>
      <c r="F396" s="17"/>
    </row>
    <row r="397" spans="1:6" x14ac:dyDescent="0.25">
      <c r="A397" s="4" t="s">
        <v>66</v>
      </c>
      <c r="B397" s="24" t="e">
        <f>B79*(1-CDCM!$C118)</f>
        <v>#VALUE!</v>
      </c>
      <c r="C397" s="24" t="e">
        <f>C79*(1-CDCM!$C118)</f>
        <v>#VALUE!</v>
      </c>
      <c r="D397" s="24" t="e">
        <f>D79*(1-CDCM!$C118)</f>
        <v>#VALUE!</v>
      </c>
      <c r="E397" s="24" t="e">
        <f>E79*(1-CDCM!$C118)</f>
        <v>#VALUE!</v>
      </c>
      <c r="F397" s="17"/>
    </row>
    <row r="398" spans="1:6" x14ac:dyDescent="0.25">
      <c r="A398" s="4" t="s">
        <v>67</v>
      </c>
      <c r="B398" s="24" t="e">
        <f>B80*(1-CDCM!$C119)</f>
        <v>#VALUE!</v>
      </c>
      <c r="C398" s="24" t="e">
        <f>C80*(1-CDCM!$C119)</f>
        <v>#VALUE!</v>
      </c>
      <c r="D398" s="24" t="e">
        <f>D80*(1-CDCM!$C119)</f>
        <v>#VALUE!</v>
      </c>
      <c r="E398" s="24" t="e">
        <f>E80*(1-CDCM!$C119)</f>
        <v>#VALUE!</v>
      </c>
      <c r="F398" s="17"/>
    </row>
    <row r="399" spans="1:6" x14ac:dyDescent="0.25">
      <c r="A399" s="4" t="s">
        <v>68</v>
      </c>
      <c r="B399" s="24" t="e">
        <f>B81*(1-CDCM!$C120)</f>
        <v>#VALUE!</v>
      </c>
      <c r="C399" s="24" t="e">
        <f>C81*(1-CDCM!$C120)</f>
        <v>#VALUE!</v>
      </c>
      <c r="D399" s="24" t="e">
        <f>D81*(1-CDCM!$C120)</f>
        <v>#VALUE!</v>
      </c>
      <c r="E399" s="24" t="e">
        <f>E81*(1-CDCM!$C120)</f>
        <v>#VALUE!</v>
      </c>
      <c r="F399" s="17"/>
    </row>
    <row r="400" spans="1:6" x14ac:dyDescent="0.25">
      <c r="A400" s="4" t="s">
        <v>69</v>
      </c>
      <c r="B400" s="24" t="e">
        <f>B82*(1-CDCM!$C121)</f>
        <v>#VALUE!</v>
      </c>
      <c r="C400" s="24" t="e">
        <f>C82*(1-CDCM!$C121)</f>
        <v>#VALUE!</v>
      </c>
      <c r="D400" s="24" t="e">
        <f>D82*(1-CDCM!$C121)</f>
        <v>#VALUE!</v>
      </c>
      <c r="E400" s="24" t="e">
        <f>E82*(1-CDCM!$C121)</f>
        <v>#VALUE!</v>
      </c>
      <c r="F400" s="17"/>
    </row>
    <row r="401" spans="1:6" x14ac:dyDescent="0.25">
      <c r="A401" s="4" t="s">
        <v>70</v>
      </c>
      <c r="B401" s="24" t="e">
        <f>B83*(1-CDCM!$C122)</f>
        <v>#VALUE!</v>
      </c>
      <c r="C401" s="24" t="e">
        <f>C83*(1-CDCM!$C122)</f>
        <v>#VALUE!</v>
      </c>
      <c r="D401" s="24" t="e">
        <f>D83*(1-CDCM!$C122)</f>
        <v>#VALUE!</v>
      </c>
      <c r="E401" s="24" t="e">
        <f>E83*(1-CDCM!$C122)</f>
        <v>#VALUE!</v>
      </c>
      <c r="F401" s="17"/>
    </row>
    <row r="402" spans="1:6" ht="30" x14ac:dyDescent="0.25">
      <c r="A402" s="4" t="s">
        <v>71</v>
      </c>
      <c r="B402" s="24" t="e">
        <f>B84*(1-CDCM!$C123)</f>
        <v>#VALUE!</v>
      </c>
      <c r="C402" s="24" t="e">
        <f>C84*(1-CDCM!$C123)</f>
        <v>#VALUE!</v>
      </c>
      <c r="D402" s="24" t="e">
        <f>D84*(1-CDCM!$C123)</f>
        <v>#VALUE!</v>
      </c>
      <c r="E402" s="24" t="e">
        <f>E84*(1-CDCM!$C123)</f>
        <v>#VALUE!</v>
      </c>
      <c r="F402" s="17"/>
    </row>
    <row r="403" spans="1:6" x14ac:dyDescent="0.25">
      <c r="A403" s="4" t="s">
        <v>72</v>
      </c>
      <c r="B403" s="24" t="e">
        <f>B85*(1-CDCM!$C124)</f>
        <v>#VALUE!</v>
      </c>
      <c r="C403" s="24" t="e">
        <f>C85*(1-CDCM!$C124)</f>
        <v>#VALUE!</v>
      </c>
      <c r="D403" s="24" t="e">
        <f>D85*(1-CDCM!$C124)</f>
        <v>#VALUE!</v>
      </c>
      <c r="E403" s="24" t="e">
        <f>E85*(1-CDCM!$C124)</f>
        <v>#VALUE!</v>
      </c>
      <c r="F403" s="17"/>
    </row>
    <row r="404" spans="1:6" x14ac:dyDescent="0.25">
      <c r="A404" s="4" t="s">
        <v>73</v>
      </c>
      <c r="B404" s="24" t="e">
        <f>B86*(1-CDCM!$C125)</f>
        <v>#VALUE!</v>
      </c>
      <c r="C404" s="24" t="e">
        <f>C86*(1-CDCM!$C125)</f>
        <v>#VALUE!</v>
      </c>
      <c r="D404" s="24" t="e">
        <f>D86*(1-CDCM!$C125)</f>
        <v>#VALUE!</v>
      </c>
      <c r="E404" s="24" t="e">
        <f>E86*(1-CDCM!$C125)</f>
        <v>#VALUE!</v>
      </c>
      <c r="F404" s="17"/>
    </row>
    <row r="405" spans="1:6" x14ac:dyDescent="0.25">
      <c r="A405" s="4" t="s">
        <v>74</v>
      </c>
      <c r="B405" s="24" t="e">
        <f>B87*(1-CDCM!$C126)</f>
        <v>#VALUE!</v>
      </c>
      <c r="C405" s="24" t="e">
        <f>C87*(1-CDCM!$C126)</f>
        <v>#VALUE!</v>
      </c>
      <c r="D405" s="24" t="e">
        <f>D87*(1-CDCM!$C126)</f>
        <v>#VALUE!</v>
      </c>
      <c r="E405" s="24" t="e">
        <f>E87*(1-CDCM!$C126)</f>
        <v>#VALUE!</v>
      </c>
      <c r="F405" s="17"/>
    </row>
    <row r="406" spans="1:6" x14ac:dyDescent="0.25">
      <c r="A406" s="4" t="s">
        <v>75</v>
      </c>
      <c r="B406" s="24" t="e">
        <f>B88*(1-CDCM!$C127)</f>
        <v>#VALUE!</v>
      </c>
      <c r="C406" s="24" t="e">
        <f>C88*(1-CDCM!$C127)</f>
        <v>#VALUE!</v>
      </c>
      <c r="D406" s="24" t="e">
        <f>D88*(1-CDCM!$C127)</f>
        <v>#VALUE!</v>
      </c>
      <c r="E406" s="24" t="e">
        <f>E88*(1-CDCM!$C127)</f>
        <v>#VALUE!</v>
      </c>
      <c r="F406" s="17"/>
    </row>
    <row r="407" spans="1:6" x14ac:dyDescent="0.25">
      <c r="A407" s="4" t="s">
        <v>76</v>
      </c>
      <c r="B407" s="24" t="e">
        <f>B89*(1-CDCM!$C128)</f>
        <v>#VALUE!</v>
      </c>
      <c r="C407" s="24" t="e">
        <f>C89*(1-CDCM!$C128)</f>
        <v>#VALUE!</v>
      </c>
      <c r="D407" s="24" t="e">
        <f>D89*(1-CDCM!$C128)</f>
        <v>#VALUE!</v>
      </c>
      <c r="E407" s="24" t="e">
        <f>E89*(1-CDCM!$C128)</f>
        <v>#VALUE!</v>
      </c>
      <c r="F407" s="17"/>
    </row>
    <row r="408" spans="1:6" ht="30" x14ac:dyDescent="0.25">
      <c r="A408" s="4" t="s">
        <v>77</v>
      </c>
      <c r="B408" s="24" t="e">
        <f>B90*(1-CDCM!$C129)</f>
        <v>#VALUE!</v>
      </c>
      <c r="C408" s="24" t="e">
        <f>C90*(1-CDCM!$C129)</f>
        <v>#VALUE!</v>
      </c>
      <c r="D408" s="24" t="e">
        <f>D90*(1-CDCM!$C129)</f>
        <v>#VALUE!</v>
      </c>
      <c r="E408" s="24" t="e">
        <f>E90*(1-CDCM!$C129)</f>
        <v>#VALUE!</v>
      </c>
      <c r="F408" s="17"/>
    </row>
    <row r="409" spans="1:6" ht="30" x14ac:dyDescent="0.25">
      <c r="A409" s="4" t="s">
        <v>78</v>
      </c>
      <c r="B409" s="24" t="e">
        <f>B91*(1-CDCM!$C130)</f>
        <v>#VALUE!</v>
      </c>
      <c r="C409" s="24" t="e">
        <f>C91*(1-CDCM!$C130)</f>
        <v>#VALUE!</v>
      </c>
      <c r="D409" s="24" t="e">
        <f>D91*(1-CDCM!$C130)</f>
        <v>#VALUE!</v>
      </c>
      <c r="E409" s="24" t="e">
        <f>E91*(1-CDCM!$C130)</f>
        <v>#VALUE!</v>
      </c>
      <c r="F409" s="17"/>
    </row>
    <row r="411" spans="1:6" x14ac:dyDescent="0.25">
      <c r="A411" s="2" t="s">
        <v>11</v>
      </c>
    </row>
    <row r="412" spans="1:6" x14ac:dyDescent="0.25">
      <c r="A412" s="19" t="s">
        <v>521</v>
      </c>
    </row>
    <row r="414" spans="1:6" ht="21" customHeight="1" x14ac:dyDescent="0.3">
      <c r="A414" s="1" t="s">
        <v>519</v>
      </c>
    </row>
    <row r="415" spans="1:6" x14ac:dyDescent="0.25">
      <c r="A415" s="2" t="s">
        <v>200</v>
      </c>
    </row>
    <row r="416" spans="1:6" x14ac:dyDescent="0.25">
      <c r="A416" s="19" t="s">
        <v>520</v>
      </c>
    </row>
    <row r="417" spans="1:6" x14ac:dyDescent="0.25">
      <c r="A417" s="2" t="s">
        <v>318</v>
      </c>
    </row>
    <row r="419" spans="1:6" x14ac:dyDescent="0.25">
      <c r="B419" s="15" t="s">
        <v>31</v>
      </c>
      <c r="C419" s="15" t="s">
        <v>41</v>
      </c>
      <c r="D419" s="15" t="s">
        <v>30</v>
      </c>
      <c r="E419" s="15" t="s">
        <v>42</v>
      </c>
    </row>
    <row r="420" spans="1:6" x14ac:dyDescent="0.25">
      <c r="A420" s="4" t="s">
        <v>319</v>
      </c>
      <c r="B420" s="24" t="e">
        <f>SUM(B$377:B$409)</f>
        <v>#VALUE!</v>
      </c>
      <c r="C420" s="24" t="e">
        <f>SUM(C$377:C$409)</f>
        <v>#VALUE!</v>
      </c>
      <c r="D420" s="24" t="e">
        <f>SUM(D$377:D$409)</f>
        <v>#VALUE!</v>
      </c>
      <c r="E420" s="24" t="e">
        <f>SUM(E$377:E$409)</f>
        <v>#VALUE!</v>
      </c>
      <c r="F420" s="17"/>
    </row>
    <row r="422" spans="1:6" x14ac:dyDescent="0.25">
      <c r="A422" s="2" t="s">
        <v>11</v>
      </c>
    </row>
    <row r="423" spans="1:6" x14ac:dyDescent="0.25">
      <c r="A423" s="19" t="s">
        <v>524</v>
      </c>
    </row>
    <row r="425" spans="1:6" ht="21" customHeight="1" x14ac:dyDescent="0.3">
      <c r="A425" s="1" t="s">
        <v>522</v>
      </c>
    </row>
    <row r="426" spans="1:6" x14ac:dyDescent="0.25">
      <c r="A426" s="2" t="s">
        <v>200</v>
      </c>
    </row>
    <row r="427" spans="1:6" x14ac:dyDescent="0.25">
      <c r="A427" s="19" t="s">
        <v>523</v>
      </c>
    </row>
    <row r="428" spans="1:6" x14ac:dyDescent="0.25">
      <c r="A428" s="2" t="s">
        <v>243</v>
      </c>
    </row>
    <row r="430" spans="1:6" x14ac:dyDescent="0.25">
      <c r="B430" s="15" t="s">
        <v>31</v>
      </c>
      <c r="C430" s="15" t="s">
        <v>41</v>
      </c>
      <c r="D430" s="15" t="s">
        <v>30</v>
      </c>
      <c r="E430" s="15" t="s">
        <v>42</v>
      </c>
    </row>
    <row r="431" spans="1:6" x14ac:dyDescent="0.25">
      <c r="A431" s="4" t="s">
        <v>323</v>
      </c>
      <c r="B431" s="30" t="e">
        <f>B420/SUM($B$420:$E$420)</f>
        <v>#VALUE!</v>
      </c>
      <c r="C431" s="30" t="e">
        <f>C420/SUM($B$420:$E$420)</f>
        <v>#VALUE!</v>
      </c>
      <c r="D431" s="30" t="e">
        <f>D420/SUM($B$420:$E$420)</f>
        <v>#VALUE!</v>
      </c>
      <c r="E431" s="30" t="e">
        <f>E420/SUM($B$420:$E$420)</f>
        <v>#VALUE!</v>
      </c>
      <c r="F431" s="17"/>
    </row>
    <row r="433" spans="1:6" x14ac:dyDescent="0.25">
      <c r="A433" s="2" t="s">
        <v>11</v>
      </c>
    </row>
    <row r="434" spans="1:6" x14ac:dyDescent="0.25">
      <c r="A434" s="19" t="s">
        <v>529</v>
      </c>
    </row>
    <row r="436" spans="1:6" ht="21" customHeight="1" x14ac:dyDescent="0.3">
      <c r="A436" s="1" t="s">
        <v>525</v>
      </c>
    </row>
    <row r="437" spans="1:6" x14ac:dyDescent="0.25">
      <c r="A437" s="2" t="s">
        <v>200</v>
      </c>
    </row>
    <row r="438" spans="1:6" x14ac:dyDescent="0.25">
      <c r="A438" s="19" t="s">
        <v>397</v>
      </c>
    </row>
    <row r="439" spans="1:6" x14ac:dyDescent="0.25">
      <c r="A439" s="19" t="s">
        <v>526</v>
      </c>
    </row>
    <row r="440" spans="1:6" x14ac:dyDescent="0.25">
      <c r="A440" s="19" t="s">
        <v>527</v>
      </c>
    </row>
    <row r="441" spans="1:6" x14ac:dyDescent="0.25">
      <c r="A441" s="19" t="s">
        <v>400</v>
      </c>
    </row>
    <row r="442" spans="1:6" x14ac:dyDescent="0.25">
      <c r="A442" s="19" t="s">
        <v>401</v>
      </c>
    </row>
    <row r="443" spans="1:6" x14ac:dyDescent="0.25">
      <c r="A443" s="19" t="s">
        <v>528</v>
      </c>
    </row>
    <row r="444" spans="1:6" x14ac:dyDescent="0.25">
      <c r="A444" s="2" t="s">
        <v>403</v>
      </c>
    </row>
    <row r="446" spans="1:6" x14ac:dyDescent="0.25">
      <c r="B446" s="15" t="s">
        <v>31</v>
      </c>
      <c r="C446" s="15" t="s">
        <v>41</v>
      </c>
      <c r="D446" s="15" t="s">
        <v>30</v>
      </c>
      <c r="E446" s="15" t="s">
        <v>42</v>
      </c>
    </row>
    <row r="447" spans="1:6" x14ac:dyDescent="0.25">
      <c r="A447" s="4" t="s">
        <v>404</v>
      </c>
      <c r="B447" s="33" t="e">
        <f>(((1-CDCM!$B810)*CDCM!B734+CDCM!$B810*B431)*CDCM!$B838+Input!$B74*B431)/CDCM!B865*100</f>
        <v>#VALUE!</v>
      </c>
      <c r="C447" s="33" t="e">
        <f>(((1-CDCM!$B810)*CDCM!C734+CDCM!$B810*C431)*CDCM!$B838+Input!$B74*C431)/CDCM!C865*100</f>
        <v>#VALUE!</v>
      </c>
      <c r="D447" s="33" t="e">
        <f>(((1-CDCM!$B810)*CDCM!D734+CDCM!$B810*D431)*CDCM!$B838+Input!$B74*D431)/CDCM!D865*100</f>
        <v>#VALUE!</v>
      </c>
      <c r="E447" s="33" t="e">
        <f>(((1-CDCM!$B810)*CDCM!E734+CDCM!$B810*E431)*CDCM!$B838+Input!$B74*E431)/CDCM!E865*100</f>
        <v>#VALUE!</v>
      </c>
      <c r="F447" s="17"/>
    </row>
    <row r="449" spans="1:3" x14ac:dyDescent="0.25">
      <c r="A449" s="2" t="s">
        <v>11</v>
      </c>
    </row>
    <row r="450" spans="1:3" x14ac:dyDescent="0.25">
      <c r="A450" s="19" t="s">
        <v>535</v>
      </c>
    </row>
    <row r="452" spans="1:3" ht="21" customHeight="1" x14ac:dyDescent="0.3">
      <c r="A452" s="1" t="s">
        <v>530</v>
      </c>
    </row>
    <row r="453" spans="1:3" x14ac:dyDescent="0.25">
      <c r="A453" s="2" t="s">
        <v>200</v>
      </c>
    </row>
    <row r="454" spans="1:3" x14ac:dyDescent="0.25">
      <c r="A454" s="19" t="s">
        <v>407</v>
      </c>
    </row>
    <row r="455" spans="1:3" x14ac:dyDescent="0.25">
      <c r="A455" s="19" t="s">
        <v>408</v>
      </c>
    </row>
    <row r="456" spans="1:3" x14ac:dyDescent="0.25">
      <c r="A456" s="19" t="s">
        <v>393</v>
      </c>
    </row>
    <row r="457" spans="1:3" x14ac:dyDescent="0.25">
      <c r="A457" s="2" t="s">
        <v>410</v>
      </c>
    </row>
    <row r="459" spans="1:3" x14ac:dyDescent="0.25">
      <c r="B459" s="15" t="s">
        <v>42</v>
      </c>
    </row>
    <row r="460" spans="1:3" x14ac:dyDescent="0.25">
      <c r="A460" s="4" t="s">
        <v>411</v>
      </c>
      <c r="B460" s="33" t="e">
        <f>100*(Input!$C42+CDCM!$B823)/CDCM!$E865</f>
        <v>#VALUE!</v>
      </c>
      <c r="C460" s="17"/>
    </row>
    <row r="462" spans="1:3" x14ac:dyDescent="0.25">
      <c r="A462" s="2" t="s">
        <v>11</v>
      </c>
    </row>
    <row r="463" spans="1:3" x14ac:dyDescent="0.25">
      <c r="A463" s="19" t="s">
        <v>535</v>
      </c>
    </row>
    <row r="465" spans="1:6" ht="21" customHeight="1" x14ac:dyDescent="0.3">
      <c r="A465" s="1" t="s">
        <v>532</v>
      </c>
    </row>
    <row r="466" spans="1:6" x14ac:dyDescent="0.25">
      <c r="A466" s="2" t="s">
        <v>200</v>
      </c>
    </row>
    <row r="467" spans="1:6" x14ac:dyDescent="0.25">
      <c r="A467" s="19" t="s">
        <v>533</v>
      </c>
    </row>
    <row r="468" spans="1:6" x14ac:dyDescent="0.25">
      <c r="A468" s="19" t="s">
        <v>534</v>
      </c>
    </row>
    <row r="469" spans="1:6" x14ac:dyDescent="0.25">
      <c r="A469" s="2" t="s">
        <v>416</v>
      </c>
    </row>
    <row r="471" spans="1:6" x14ac:dyDescent="0.25">
      <c r="B471" s="15" t="s">
        <v>31</v>
      </c>
      <c r="C471" s="15" t="s">
        <v>41</v>
      </c>
      <c r="D471" s="15" t="s">
        <v>30</v>
      </c>
      <c r="E471" s="15" t="s">
        <v>42</v>
      </c>
    </row>
    <row r="472" spans="1:6" x14ac:dyDescent="0.25">
      <c r="A472" s="4" t="s">
        <v>417</v>
      </c>
      <c r="B472" s="30" t="e">
        <f>B447/(SUM($B$447:$E$447)+$B460)</f>
        <v>#VALUE!</v>
      </c>
      <c r="C472" s="30" t="e">
        <f>C447/(SUM($B$447:$E$447)+$B460)</f>
        <v>#VALUE!</v>
      </c>
      <c r="D472" s="30" t="e">
        <f>D447/(SUM($B$447:$E$447)+$B460)</f>
        <v>#VALUE!</v>
      </c>
      <c r="E472" s="30" t="e">
        <f>E447/(SUM($B$447:$E$447)+$B460)</f>
        <v>#VALUE!</v>
      </c>
      <c r="F472" s="17"/>
    </row>
    <row r="474" spans="1:6" x14ac:dyDescent="0.25">
      <c r="A474" s="2" t="s">
        <v>11</v>
      </c>
    </row>
    <row r="475" spans="1:6" x14ac:dyDescent="0.25">
      <c r="A475" s="19" t="s">
        <v>539</v>
      </c>
    </row>
    <row r="476" spans="1:6" x14ac:dyDescent="0.25">
      <c r="A476" s="19" t="s">
        <v>549</v>
      </c>
    </row>
    <row r="478" spans="1:6" ht="21" customHeight="1" x14ac:dyDescent="0.3">
      <c r="A478" s="1" t="s">
        <v>536</v>
      </c>
    </row>
    <row r="479" spans="1:6" x14ac:dyDescent="0.25">
      <c r="A479" s="2" t="s">
        <v>200</v>
      </c>
    </row>
    <row r="480" spans="1:6" x14ac:dyDescent="0.25">
      <c r="A480" s="19" t="s">
        <v>537</v>
      </c>
    </row>
    <row r="481" spans="1:6" x14ac:dyDescent="0.25">
      <c r="A481" s="2" t="s">
        <v>285</v>
      </c>
    </row>
    <row r="483" spans="1:6" x14ac:dyDescent="0.25">
      <c r="B483" s="15" t="s">
        <v>42</v>
      </c>
    </row>
    <row r="484" spans="1:6" x14ac:dyDescent="0.25">
      <c r="A484" s="4" t="s">
        <v>538</v>
      </c>
      <c r="B484" s="32" t="e">
        <f>$E472</f>
        <v>#VALUE!</v>
      </c>
      <c r="C484" s="17"/>
    </row>
    <row r="486" spans="1:6" x14ac:dyDescent="0.25">
      <c r="A486" s="2" t="s">
        <v>11</v>
      </c>
    </row>
    <row r="487" spans="1:6" x14ac:dyDescent="0.25">
      <c r="A487" s="19" t="s">
        <v>544</v>
      </c>
    </row>
    <row r="489" spans="1:6" ht="21" customHeight="1" x14ac:dyDescent="0.3">
      <c r="A489" s="1" t="s">
        <v>540</v>
      </c>
    </row>
    <row r="490" spans="1:6" x14ac:dyDescent="0.25">
      <c r="A490" s="2" t="s">
        <v>200</v>
      </c>
    </row>
    <row r="491" spans="1:6" x14ac:dyDescent="0.25">
      <c r="A491" s="19" t="s">
        <v>541</v>
      </c>
    </row>
    <row r="492" spans="1:6" x14ac:dyDescent="0.25">
      <c r="A492" s="19" t="s">
        <v>542</v>
      </c>
    </row>
    <row r="493" spans="1:6" x14ac:dyDescent="0.25">
      <c r="A493" s="2" t="s">
        <v>300</v>
      </c>
    </row>
    <row r="495" spans="1:6" x14ac:dyDescent="0.25">
      <c r="B495" s="15" t="s">
        <v>86</v>
      </c>
      <c r="C495" s="15" t="s">
        <v>193</v>
      </c>
      <c r="D495" s="15" t="s">
        <v>84</v>
      </c>
      <c r="E495" s="15" t="s">
        <v>194</v>
      </c>
    </row>
    <row r="496" spans="1:6" ht="30" x14ac:dyDescent="0.25">
      <c r="A496" s="4" t="s">
        <v>543</v>
      </c>
      <c r="B496" s="30" t="e">
        <f>B365*$B484</f>
        <v>#VALUE!</v>
      </c>
      <c r="C496" s="30" t="e">
        <f>C365*$B484</f>
        <v>#VALUE!</v>
      </c>
      <c r="D496" s="30" t="e">
        <f>D365*$B484</f>
        <v>#VALUE!</v>
      </c>
      <c r="E496" s="30" t="e">
        <f>E365*$B484</f>
        <v>#VALUE!</v>
      </c>
      <c r="F496" s="17"/>
    </row>
    <row r="498" spans="1:9" x14ac:dyDescent="0.25">
      <c r="A498" s="2" t="s">
        <v>11</v>
      </c>
    </row>
    <row r="499" spans="1:9" x14ac:dyDescent="0.25">
      <c r="A499" s="19" t="s">
        <v>549</v>
      </c>
    </row>
    <row r="501" spans="1:9" ht="21" customHeight="1" x14ac:dyDescent="0.3">
      <c r="A501" s="1" t="s">
        <v>545</v>
      </c>
    </row>
    <row r="502" spans="1:9" x14ac:dyDescent="0.25">
      <c r="A502" s="2" t="s">
        <v>200</v>
      </c>
    </row>
    <row r="503" spans="1:9" x14ac:dyDescent="0.25">
      <c r="A503" s="19" t="s">
        <v>546</v>
      </c>
    </row>
    <row r="504" spans="1:9" x14ac:dyDescent="0.25">
      <c r="A504" s="19" t="s">
        <v>547</v>
      </c>
    </row>
    <row r="505" spans="1:9" x14ac:dyDescent="0.25">
      <c r="A505" s="2" t="s">
        <v>203</v>
      </c>
    </row>
    <row r="507" spans="1:9" x14ac:dyDescent="0.25">
      <c r="B507" s="15" t="s">
        <v>31</v>
      </c>
      <c r="C507" s="15" t="s">
        <v>41</v>
      </c>
      <c r="D507" s="15" t="s">
        <v>30</v>
      </c>
      <c r="E507" s="15" t="s">
        <v>86</v>
      </c>
      <c r="F507" s="15" t="s">
        <v>193</v>
      </c>
      <c r="G507" s="15" t="s">
        <v>84</v>
      </c>
      <c r="H507" s="15" t="s">
        <v>194</v>
      </c>
    </row>
    <row r="508" spans="1:9" x14ac:dyDescent="0.25">
      <c r="A508" s="4" t="s">
        <v>548</v>
      </c>
      <c r="B508" s="32" t="e">
        <f>$B472</f>
        <v>#VALUE!</v>
      </c>
      <c r="C508" s="32" t="e">
        <f>$C472</f>
        <v>#VALUE!</v>
      </c>
      <c r="D508" s="32" t="e">
        <f>$D472</f>
        <v>#VALUE!</v>
      </c>
      <c r="E508" s="32" t="e">
        <f>$B496</f>
        <v>#VALUE!</v>
      </c>
      <c r="F508" s="32" t="e">
        <f>$C496</f>
        <v>#VALUE!</v>
      </c>
      <c r="G508" s="32" t="e">
        <f>$D496</f>
        <v>#VALUE!</v>
      </c>
      <c r="H508" s="32" t="e">
        <f>$E496</f>
        <v>#VALUE!</v>
      </c>
      <c r="I508" s="17"/>
    </row>
    <row r="510" spans="1:9" x14ac:dyDescent="0.25">
      <c r="A510" s="2" t="s">
        <v>11</v>
      </c>
    </row>
    <row r="511" spans="1:9" x14ac:dyDescent="0.25">
      <c r="A511" s="19" t="s">
        <v>554</v>
      </c>
    </row>
    <row r="512" spans="1:9" x14ac:dyDescent="0.25">
      <c r="A512" s="19" t="s">
        <v>559</v>
      </c>
    </row>
    <row r="514" spans="1:3" ht="21" customHeight="1" x14ac:dyDescent="0.3">
      <c r="A514" s="1" t="s">
        <v>550</v>
      </c>
    </row>
    <row r="515" spans="1:3" x14ac:dyDescent="0.25">
      <c r="A515" s="2" t="s">
        <v>200</v>
      </c>
    </row>
    <row r="516" spans="1:3" x14ac:dyDescent="0.25">
      <c r="A516" s="19" t="s">
        <v>551</v>
      </c>
    </row>
    <row r="517" spans="1:3" x14ac:dyDescent="0.25">
      <c r="A517" s="19" t="s">
        <v>552</v>
      </c>
    </row>
    <row r="518" spans="1:3" x14ac:dyDescent="0.25">
      <c r="A518" s="2" t="s">
        <v>238</v>
      </c>
    </row>
    <row r="520" spans="1:3" ht="45" x14ac:dyDescent="0.25">
      <c r="B520" s="15" t="s">
        <v>553</v>
      </c>
    </row>
    <row r="521" spans="1:3" x14ac:dyDescent="0.25">
      <c r="A521" s="4" t="s">
        <v>493</v>
      </c>
      <c r="B521" s="30" t="e">
        <f t="shared" ref="B521:B540" si="2">SUMPRODUCT($B226:$H226,$B$508:$H$508)</f>
        <v>#VALUE!</v>
      </c>
      <c r="C521" s="17"/>
    </row>
    <row r="522" spans="1:3" x14ac:dyDescent="0.25">
      <c r="A522" s="4" t="s">
        <v>494</v>
      </c>
      <c r="B522" s="30" t="e">
        <f t="shared" si="2"/>
        <v>#VALUE!</v>
      </c>
      <c r="C522" s="17"/>
    </row>
    <row r="523" spans="1:3" x14ac:dyDescent="0.25">
      <c r="A523" s="4" t="s">
        <v>495</v>
      </c>
      <c r="B523" s="30" t="e">
        <f t="shared" si="2"/>
        <v>#VALUE!</v>
      </c>
      <c r="C523" s="17"/>
    </row>
    <row r="524" spans="1:3" x14ac:dyDescent="0.25">
      <c r="A524" s="4" t="s">
        <v>496</v>
      </c>
      <c r="B524" s="30" t="e">
        <f t="shared" si="2"/>
        <v>#VALUE!</v>
      </c>
      <c r="C524" s="17"/>
    </row>
    <row r="525" spans="1:3" x14ac:dyDescent="0.25">
      <c r="A525" s="4" t="s">
        <v>484</v>
      </c>
      <c r="B525" s="30" t="e">
        <f t="shared" si="2"/>
        <v>#VALUE!</v>
      </c>
      <c r="C525" s="17"/>
    </row>
    <row r="526" spans="1:3" x14ac:dyDescent="0.25">
      <c r="A526" s="4" t="s">
        <v>485</v>
      </c>
      <c r="B526" s="30" t="e">
        <f t="shared" si="2"/>
        <v>#VALUE!</v>
      </c>
      <c r="C526" s="17"/>
    </row>
    <row r="527" spans="1:3" x14ac:dyDescent="0.25">
      <c r="A527" s="4" t="s">
        <v>486</v>
      </c>
      <c r="B527" s="30" t="e">
        <f t="shared" si="2"/>
        <v>#VALUE!</v>
      </c>
      <c r="C527" s="17"/>
    </row>
    <row r="528" spans="1:3" x14ac:dyDescent="0.25">
      <c r="A528" s="4" t="s">
        <v>487</v>
      </c>
      <c r="B528" s="30" t="e">
        <f t="shared" si="2"/>
        <v>#VALUE!</v>
      </c>
      <c r="C528" s="17"/>
    </row>
    <row r="529" spans="1:3" x14ac:dyDescent="0.25">
      <c r="A529" s="4" t="s">
        <v>497</v>
      </c>
      <c r="B529" s="30" t="e">
        <f t="shared" si="2"/>
        <v>#VALUE!</v>
      </c>
      <c r="C529" s="17"/>
    </row>
    <row r="530" spans="1:3" x14ac:dyDescent="0.25">
      <c r="A530" s="4" t="s">
        <v>498</v>
      </c>
      <c r="B530" s="30" t="e">
        <f t="shared" si="2"/>
        <v>#VALUE!</v>
      </c>
      <c r="C530" s="17"/>
    </row>
    <row r="531" spans="1:3" x14ac:dyDescent="0.25">
      <c r="A531" s="4" t="s">
        <v>499</v>
      </c>
      <c r="B531" s="30" t="e">
        <f t="shared" si="2"/>
        <v>#VALUE!</v>
      </c>
      <c r="C531" s="17"/>
    </row>
    <row r="532" spans="1:3" x14ac:dyDescent="0.25">
      <c r="A532" s="4" t="s">
        <v>500</v>
      </c>
      <c r="B532" s="30" t="e">
        <f t="shared" si="2"/>
        <v>#VALUE!</v>
      </c>
      <c r="C532" s="17"/>
    </row>
    <row r="533" spans="1:3" x14ac:dyDescent="0.25">
      <c r="A533" s="4" t="s">
        <v>478</v>
      </c>
      <c r="B533" s="30" t="e">
        <f t="shared" si="2"/>
        <v>#VALUE!</v>
      </c>
      <c r="C533" s="17"/>
    </row>
    <row r="534" spans="1:3" x14ac:dyDescent="0.25">
      <c r="A534" s="4" t="s">
        <v>479</v>
      </c>
      <c r="B534" s="30" t="e">
        <f t="shared" si="2"/>
        <v>#VALUE!</v>
      </c>
      <c r="C534" s="17"/>
    </row>
    <row r="535" spans="1:3" x14ac:dyDescent="0.25">
      <c r="A535" s="4" t="s">
        <v>480</v>
      </c>
      <c r="B535" s="30" t="e">
        <f t="shared" si="2"/>
        <v>#VALUE!</v>
      </c>
      <c r="C535" s="17"/>
    </row>
    <row r="536" spans="1:3" x14ac:dyDescent="0.25">
      <c r="A536" s="4" t="s">
        <v>481</v>
      </c>
      <c r="B536" s="30" t="e">
        <f t="shared" si="2"/>
        <v>#VALUE!</v>
      </c>
      <c r="C536" s="17"/>
    </row>
    <row r="537" spans="1:3" x14ac:dyDescent="0.25">
      <c r="A537" s="4" t="s">
        <v>501</v>
      </c>
      <c r="B537" s="30" t="e">
        <f t="shared" si="2"/>
        <v>#VALUE!</v>
      </c>
      <c r="C537" s="17"/>
    </row>
    <row r="538" spans="1:3" x14ac:dyDescent="0.25">
      <c r="A538" s="4" t="s">
        <v>502</v>
      </c>
      <c r="B538" s="30" t="e">
        <f t="shared" si="2"/>
        <v>#VALUE!</v>
      </c>
      <c r="C538" s="17"/>
    </row>
    <row r="539" spans="1:3" x14ac:dyDescent="0.25">
      <c r="A539" s="4" t="s">
        <v>503</v>
      </c>
      <c r="B539" s="30" t="e">
        <f t="shared" si="2"/>
        <v>#VALUE!</v>
      </c>
      <c r="C539" s="17"/>
    </row>
    <row r="540" spans="1:3" x14ac:dyDescent="0.25">
      <c r="A540" s="4" t="s">
        <v>504</v>
      </c>
      <c r="B540" s="30" t="e">
        <f t="shared" si="2"/>
        <v>#VALUE!</v>
      </c>
      <c r="C540" s="17"/>
    </row>
    <row r="542" spans="1:3" x14ac:dyDescent="0.25">
      <c r="A542" s="2" t="s">
        <v>11</v>
      </c>
    </row>
    <row r="543" spans="1:3" x14ac:dyDescent="0.25">
      <c r="A543" s="19" t="s">
        <v>565</v>
      </c>
    </row>
    <row r="545" spans="1:9" ht="21" customHeight="1" x14ac:dyDescent="0.3">
      <c r="A545" s="1" t="s">
        <v>555</v>
      </c>
    </row>
    <row r="547" spans="1:9" x14ac:dyDescent="0.25">
      <c r="B547" s="15" t="s">
        <v>31</v>
      </c>
      <c r="C547" s="15" t="s">
        <v>41</v>
      </c>
      <c r="D547" s="15" t="s">
        <v>30</v>
      </c>
      <c r="E547" s="15" t="s">
        <v>86</v>
      </c>
      <c r="F547" s="15" t="s">
        <v>193</v>
      </c>
      <c r="G547" s="15" t="s">
        <v>84</v>
      </c>
      <c r="H547" s="15" t="s">
        <v>194</v>
      </c>
    </row>
    <row r="548" spans="1:9" x14ac:dyDescent="0.25">
      <c r="A548" s="4" t="s">
        <v>493</v>
      </c>
      <c r="B548" s="10"/>
      <c r="C548" s="10"/>
      <c r="D548" s="10"/>
      <c r="E548" s="10"/>
      <c r="F548" s="10"/>
      <c r="G548" s="10"/>
      <c r="H548" s="10"/>
      <c r="I548" s="17"/>
    </row>
    <row r="549" spans="1:9" x14ac:dyDescent="0.25">
      <c r="A549" s="4" t="s">
        <v>494</v>
      </c>
      <c r="B549" s="26">
        <v>1</v>
      </c>
      <c r="C549" s="10"/>
      <c r="D549" s="10"/>
      <c r="E549" s="10"/>
      <c r="F549" s="10"/>
      <c r="G549" s="10"/>
      <c r="H549" s="10"/>
      <c r="I549" s="17"/>
    </row>
    <row r="550" spans="1:9" x14ac:dyDescent="0.25">
      <c r="A550" s="4" t="s">
        <v>495</v>
      </c>
      <c r="B550" s="26">
        <v>1</v>
      </c>
      <c r="C550" s="26">
        <v>1</v>
      </c>
      <c r="D550" s="10"/>
      <c r="E550" s="10"/>
      <c r="F550" s="10"/>
      <c r="G550" s="10"/>
      <c r="H550" s="10"/>
      <c r="I550" s="17"/>
    </row>
    <row r="551" spans="1:9" x14ac:dyDescent="0.25">
      <c r="A551" s="4" t="s">
        <v>496</v>
      </c>
      <c r="B551" s="26">
        <v>1</v>
      </c>
      <c r="C551" s="26">
        <v>1</v>
      </c>
      <c r="D551" s="26">
        <v>1</v>
      </c>
      <c r="E551" s="10"/>
      <c r="F551" s="10"/>
      <c r="G551" s="10"/>
      <c r="H551" s="10"/>
      <c r="I551" s="17"/>
    </row>
    <row r="552" spans="1:9" x14ac:dyDescent="0.25">
      <c r="A552" s="4" t="s">
        <v>484</v>
      </c>
      <c r="B552" s="10"/>
      <c r="C552" s="10"/>
      <c r="D552" s="10"/>
      <c r="E552" s="10"/>
      <c r="F552" s="10"/>
      <c r="G552" s="10"/>
      <c r="H552" s="10"/>
      <c r="I552" s="17"/>
    </row>
    <row r="553" spans="1:9" x14ac:dyDescent="0.25">
      <c r="A553" s="4" t="s">
        <v>485</v>
      </c>
      <c r="B553" s="26">
        <v>1</v>
      </c>
      <c r="C553" s="10"/>
      <c r="D553" s="10"/>
      <c r="E553" s="10"/>
      <c r="F553" s="10"/>
      <c r="G553" s="10"/>
      <c r="H553" s="10"/>
      <c r="I553" s="17"/>
    </row>
    <row r="554" spans="1:9" x14ac:dyDescent="0.25">
      <c r="A554" s="4" t="s">
        <v>486</v>
      </c>
      <c r="B554" s="26">
        <v>1</v>
      </c>
      <c r="C554" s="26">
        <v>1</v>
      </c>
      <c r="D554" s="10"/>
      <c r="E554" s="10"/>
      <c r="F554" s="10"/>
      <c r="G554" s="10"/>
      <c r="H554" s="10"/>
      <c r="I554" s="17"/>
    </row>
    <row r="555" spans="1:9" x14ac:dyDescent="0.25">
      <c r="A555" s="4" t="s">
        <v>487</v>
      </c>
      <c r="B555" s="26">
        <v>1</v>
      </c>
      <c r="C555" s="26">
        <v>1</v>
      </c>
      <c r="D555" s="26">
        <v>1</v>
      </c>
      <c r="E555" s="10"/>
      <c r="F555" s="10"/>
      <c r="G555" s="10"/>
      <c r="H555" s="10"/>
      <c r="I555" s="17"/>
    </row>
    <row r="556" spans="1:9" x14ac:dyDescent="0.25">
      <c r="A556" s="4" t="s">
        <v>497</v>
      </c>
      <c r="B556" s="10"/>
      <c r="C556" s="10"/>
      <c r="D556" s="10"/>
      <c r="E556" s="10"/>
      <c r="F556" s="10"/>
      <c r="G556" s="10"/>
      <c r="H556" s="10"/>
      <c r="I556" s="17"/>
    </row>
    <row r="557" spans="1:9" x14ac:dyDescent="0.25">
      <c r="A557" s="4" t="s">
        <v>498</v>
      </c>
      <c r="B557" s="26">
        <v>1</v>
      </c>
      <c r="C557" s="10"/>
      <c r="D557" s="10"/>
      <c r="E557" s="10"/>
      <c r="F557" s="10"/>
      <c r="G557" s="10"/>
      <c r="H557" s="10"/>
      <c r="I557" s="17"/>
    </row>
    <row r="558" spans="1:9" x14ac:dyDescent="0.25">
      <c r="A558" s="4" t="s">
        <v>499</v>
      </c>
      <c r="B558" s="26">
        <v>1</v>
      </c>
      <c r="C558" s="26">
        <v>1</v>
      </c>
      <c r="D558" s="10"/>
      <c r="E558" s="10"/>
      <c r="F558" s="10"/>
      <c r="G558" s="10"/>
      <c r="H558" s="10"/>
      <c r="I558" s="17"/>
    </row>
    <row r="559" spans="1:9" x14ac:dyDescent="0.25">
      <c r="A559" s="4" t="s">
        <v>500</v>
      </c>
      <c r="B559" s="26">
        <v>1</v>
      </c>
      <c r="C559" s="26">
        <v>1</v>
      </c>
      <c r="D559" s="26">
        <v>1</v>
      </c>
      <c r="E559" s="10"/>
      <c r="F559" s="10"/>
      <c r="G559" s="10"/>
      <c r="H559" s="10"/>
      <c r="I559" s="17"/>
    </row>
    <row r="560" spans="1:9" x14ac:dyDescent="0.25">
      <c r="A560" s="4" t="s">
        <v>478</v>
      </c>
      <c r="B560" s="10"/>
      <c r="C560" s="10"/>
      <c r="D560" s="10"/>
      <c r="E560" s="10"/>
      <c r="F560" s="10"/>
      <c r="G560" s="10"/>
      <c r="H560" s="10"/>
      <c r="I560" s="17"/>
    </row>
    <row r="561" spans="1:9" x14ac:dyDescent="0.25">
      <c r="A561" s="4" t="s">
        <v>479</v>
      </c>
      <c r="B561" s="26">
        <v>1</v>
      </c>
      <c r="C561" s="10"/>
      <c r="D561" s="10"/>
      <c r="E561" s="10"/>
      <c r="F561" s="10"/>
      <c r="G561" s="10"/>
      <c r="H561" s="10"/>
      <c r="I561" s="17"/>
    </row>
    <row r="562" spans="1:9" x14ac:dyDescent="0.25">
      <c r="A562" s="4" t="s">
        <v>480</v>
      </c>
      <c r="B562" s="26">
        <v>1</v>
      </c>
      <c r="C562" s="26">
        <v>1</v>
      </c>
      <c r="D562" s="10"/>
      <c r="E562" s="10"/>
      <c r="F562" s="10"/>
      <c r="G562" s="10"/>
      <c r="H562" s="10"/>
      <c r="I562" s="17"/>
    </row>
    <row r="563" spans="1:9" x14ac:dyDescent="0.25">
      <c r="A563" s="4" t="s">
        <v>481</v>
      </c>
      <c r="B563" s="26">
        <v>1</v>
      </c>
      <c r="C563" s="26">
        <v>1</v>
      </c>
      <c r="D563" s="26">
        <v>1</v>
      </c>
      <c r="E563" s="10"/>
      <c r="F563" s="10"/>
      <c r="G563" s="10"/>
      <c r="H563" s="10"/>
      <c r="I563" s="17"/>
    </row>
    <row r="564" spans="1:9" x14ac:dyDescent="0.25">
      <c r="A564" s="4" t="s">
        <v>501</v>
      </c>
      <c r="B564" s="10"/>
      <c r="C564" s="10"/>
      <c r="D564" s="10"/>
      <c r="E564" s="10"/>
      <c r="F564" s="10"/>
      <c r="G564" s="10"/>
      <c r="H564" s="10"/>
      <c r="I564" s="17"/>
    </row>
    <row r="565" spans="1:9" x14ac:dyDescent="0.25">
      <c r="A565" s="4" t="s">
        <v>502</v>
      </c>
      <c r="B565" s="26">
        <v>1</v>
      </c>
      <c r="C565" s="10"/>
      <c r="D565" s="10"/>
      <c r="E565" s="10"/>
      <c r="F565" s="10"/>
      <c r="G565" s="10"/>
      <c r="H565" s="10"/>
      <c r="I565" s="17"/>
    </row>
    <row r="566" spans="1:9" x14ac:dyDescent="0.25">
      <c r="A566" s="4" t="s">
        <v>503</v>
      </c>
      <c r="B566" s="26">
        <v>1</v>
      </c>
      <c r="C566" s="26">
        <v>1</v>
      </c>
      <c r="D566" s="10"/>
      <c r="E566" s="10"/>
      <c r="F566" s="10"/>
      <c r="G566" s="10"/>
      <c r="H566" s="10"/>
      <c r="I566" s="17"/>
    </row>
    <row r="567" spans="1:9" x14ac:dyDescent="0.25">
      <c r="A567" s="4" t="s">
        <v>504</v>
      </c>
      <c r="B567" s="26">
        <v>1</v>
      </c>
      <c r="C567" s="26">
        <v>1</v>
      </c>
      <c r="D567" s="26">
        <v>1</v>
      </c>
      <c r="E567" s="10"/>
      <c r="F567" s="10"/>
      <c r="G567" s="10"/>
      <c r="H567" s="10"/>
      <c r="I567" s="17"/>
    </row>
    <row r="569" spans="1:9" x14ac:dyDescent="0.25">
      <c r="A569" s="2" t="s">
        <v>11</v>
      </c>
    </row>
    <row r="570" spans="1:9" x14ac:dyDescent="0.25">
      <c r="A570" s="19" t="s">
        <v>559</v>
      </c>
    </row>
    <row r="572" spans="1:9" ht="21" customHeight="1" x14ac:dyDescent="0.3">
      <c r="A572" s="1" t="s">
        <v>556</v>
      </c>
    </row>
    <row r="573" spans="1:9" x14ac:dyDescent="0.25">
      <c r="A573" s="2" t="s">
        <v>200</v>
      </c>
    </row>
    <row r="574" spans="1:9" x14ac:dyDescent="0.25">
      <c r="A574" s="19" t="s">
        <v>557</v>
      </c>
    </row>
    <row r="575" spans="1:9" x14ac:dyDescent="0.25">
      <c r="A575" s="19" t="s">
        <v>552</v>
      </c>
    </row>
    <row r="576" spans="1:9" x14ac:dyDescent="0.25">
      <c r="A576" s="2" t="s">
        <v>238</v>
      </c>
    </row>
    <row r="578" spans="1:3" ht="45" x14ac:dyDescent="0.25">
      <c r="B578" s="15" t="s">
        <v>558</v>
      </c>
    </row>
    <row r="579" spans="1:3" x14ac:dyDescent="0.25">
      <c r="A579" s="4" t="s">
        <v>493</v>
      </c>
      <c r="B579" s="30" t="e">
        <f t="shared" ref="B579:B598" si="3">SUMPRODUCT($B548:$H548,$B$508:$H$508)</f>
        <v>#VALUE!</v>
      </c>
      <c r="C579" s="17"/>
    </row>
    <row r="580" spans="1:3" x14ac:dyDescent="0.25">
      <c r="A580" s="4" t="s">
        <v>494</v>
      </c>
      <c r="B580" s="30" t="e">
        <f t="shared" si="3"/>
        <v>#VALUE!</v>
      </c>
      <c r="C580" s="17"/>
    </row>
    <row r="581" spans="1:3" x14ac:dyDescent="0.25">
      <c r="A581" s="4" t="s">
        <v>495</v>
      </c>
      <c r="B581" s="30" t="e">
        <f t="shared" si="3"/>
        <v>#VALUE!</v>
      </c>
      <c r="C581" s="17"/>
    </row>
    <row r="582" spans="1:3" x14ac:dyDescent="0.25">
      <c r="A582" s="4" t="s">
        <v>496</v>
      </c>
      <c r="B582" s="30" t="e">
        <f t="shared" si="3"/>
        <v>#VALUE!</v>
      </c>
      <c r="C582" s="17"/>
    </row>
    <row r="583" spans="1:3" x14ac:dyDescent="0.25">
      <c r="A583" s="4" t="s">
        <v>484</v>
      </c>
      <c r="B583" s="30" t="e">
        <f t="shared" si="3"/>
        <v>#VALUE!</v>
      </c>
      <c r="C583" s="17"/>
    </row>
    <row r="584" spans="1:3" x14ac:dyDescent="0.25">
      <c r="A584" s="4" t="s">
        <v>485</v>
      </c>
      <c r="B584" s="30" t="e">
        <f t="shared" si="3"/>
        <v>#VALUE!</v>
      </c>
      <c r="C584" s="17"/>
    </row>
    <row r="585" spans="1:3" x14ac:dyDescent="0.25">
      <c r="A585" s="4" t="s">
        <v>486</v>
      </c>
      <c r="B585" s="30" t="e">
        <f t="shared" si="3"/>
        <v>#VALUE!</v>
      </c>
      <c r="C585" s="17"/>
    </row>
    <row r="586" spans="1:3" x14ac:dyDescent="0.25">
      <c r="A586" s="4" t="s">
        <v>487</v>
      </c>
      <c r="B586" s="30" t="e">
        <f t="shared" si="3"/>
        <v>#VALUE!</v>
      </c>
      <c r="C586" s="17"/>
    </row>
    <row r="587" spans="1:3" x14ac:dyDescent="0.25">
      <c r="A587" s="4" t="s">
        <v>497</v>
      </c>
      <c r="B587" s="30" t="e">
        <f t="shared" si="3"/>
        <v>#VALUE!</v>
      </c>
      <c r="C587" s="17"/>
    </row>
    <row r="588" spans="1:3" x14ac:dyDescent="0.25">
      <c r="A588" s="4" t="s">
        <v>498</v>
      </c>
      <c r="B588" s="30" t="e">
        <f t="shared" si="3"/>
        <v>#VALUE!</v>
      </c>
      <c r="C588" s="17"/>
    </row>
    <row r="589" spans="1:3" x14ac:dyDescent="0.25">
      <c r="A589" s="4" t="s">
        <v>499</v>
      </c>
      <c r="B589" s="30" t="e">
        <f t="shared" si="3"/>
        <v>#VALUE!</v>
      </c>
      <c r="C589" s="17"/>
    </row>
    <row r="590" spans="1:3" x14ac:dyDescent="0.25">
      <c r="A590" s="4" t="s">
        <v>500</v>
      </c>
      <c r="B590" s="30" t="e">
        <f t="shared" si="3"/>
        <v>#VALUE!</v>
      </c>
      <c r="C590" s="17"/>
    </row>
    <row r="591" spans="1:3" x14ac:dyDescent="0.25">
      <c r="A591" s="4" t="s">
        <v>478</v>
      </c>
      <c r="B591" s="30" t="e">
        <f t="shared" si="3"/>
        <v>#VALUE!</v>
      </c>
      <c r="C591" s="17"/>
    </row>
    <row r="592" spans="1:3" x14ac:dyDescent="0.25">
      <c r="A592" s="4" t="s">
        <v>479</v>
      </c>
      <c r="B592" s="30" t="e">
        <f t="shared" si="3"/>
        <v>#VALUE!</v>
      </c>
      <c r="C592" s="17"/>
    </row>
    <row r="593" spans="1:3" x14ac:dyDescent="0.25">
      <c r="A593" s="4" t="s">
        <v>480</v>
      </c>
      <c r="B593" s="30" t="e">
        <f t="shared" si="3"/>
        <v>#VALUE!</v>
      </c>
      <c r="C593" s="17"/>
    </row>
    <row r="594" spans="1:3" x14ac:dyDescent="0.25">
      <c r="A594" s="4" t="s">
        <v>481</v>
      </c>
      <c r="B594" s="30" t="e">
        <f t="shared" si="3"/>
        <v>#VALUE!</v>
      </c>
      <c r="C594" s="17"/>
    </row>
    <row r="595" spans="1:3" x14ac:dyDescent="0.25">
      <c r="A595" s="4" t="s">
        <v>501</v>
      </c>
      <c r="B595" s="30" t="e">
        <f t="shared" si="3"/>
        <v>#VALUE!</v>
      </c>
      <c r="C595" s="17"/>
    </row>
    <row r="596" spans="1:3" x14ac:dyDescent="0.25">
      <c r="A596" s="4" t="s">
        <v>502</v>
      </c>
      <c r="B596" s="30" t="e">
        <f t="shared" si="3"/>
        <v>#VALUE!</v>
      </c>
      <c r="C596" s="17"/>
    </row>
    <row r="597" spans="1:3" x14ac:dyDescent="0.25">
      <c r="A597" s="4" t="s">
        <v>503</v>
      </c>
      <c r="B597" s="30" t="e">
        <f t="shared" si="3"/>
        <v>#VALUE!</v>
      </c>
      <c r="C597" s="17"/>
    </row>
    <row r="598" spans="1:3" x14ac:dyDescent="0.25">
      <c r="A598" s="4" t="s">
        <v>504</v>
      </c>
      <c r="B598" s="30" t="e">
        <f t="shared" si="3"/>
        <v>#VALUE!</v>
      </c>
      <c r="C598" s="17"/>
    </row>
    <row r="600" spans="1:3" x14ac:dyDescent="0.25">
      <c r="A600" s="2" t="s">
        <v>11</v>
      </c>
    </row>
    <row r="601" spans="1:3" x14ac:dyDescent="0.25">
      <c r="A601" s="19" t="s">
        <v>565</v>
      </c>
    </row>
    <row r="603" spans="1:3" ht="21" customHeight="1" x14ac:dyDescent="0.3">
      <c r="A603" s="1" t="s">
        <v>560</v>
      </c>
    </row>
    <row r="604" spans="1:3" x14ac:dyDescent="0.25">
      <c r="A604" s="2" t="s">
        <v>200</v>
      </c>
    </row>
    <row r="605" spans="1:3" x14ac:dyDescent="0.25">
      <c r="A605" s="19" t="s">
        <v>561</v>
      </c>
    </row>
    <row r="606" spans="1:3" x14ac:dyDescent="0.25">
      <c r="A606" s="19" t="s">
        <v>562</v>
      </c>
    </row>
    <row r="607" spans="1:3" x14ac:dyDescent="0.25">
      <c r="A607" s="2" t="s">
        <v>563</v>
      </c>
    </row>
    <row r="609" spans="1:3" ht="30" x14ac:dyDescent="0.25">
      <c r="B609" s="15" t="s">
        <v>564</v>
      </c>
    </row>
    <row r="610" spans="1:3" x14ac:dyDescent="0.25">
      <c r="A610" s="4" t="s">
        <v>493</v>
      </c>
      <c r="B610" s="30" t="e">
        <f t="shared" ref="B610:B629" si="4">1-MAX(0,(1-B521)/(1-B579))</f>
        <v>#VALUE!</v>
      </c>
      <c r="C610" s="17"/>
    </row>
    <row r="611" spans="1:3" x14ac:dyDescent="0.25">
      <c r="A611" s="4" t="s">
        <v>494</v>
      </c>
      <c r="B611" s="30" t="e">
        <f t="shared" si="4"/>
        <v>#VALUE!</v>
      </c>
      <c r="C611" s="17"/>
    </row>
    <row r="612" spans="1:3" x14ac:dyDescent="0.25">
      <c r="A612" s="4" t="s">
        <v>495</v>
      </c>
      <c r="B612" s="30" t="e">
        <f t="shared" si="4"/>
        <v>#VALUE!</v>
      </c>
      <c r="C612" s="17"/>
    </row>
    <row r="613" spans="1:3" x14ac:dyDescent="0.25">
      <c r="A613" s="4" t="s">
        <v>496</v>
      </c>
      <c r="B613" s="30" t="e">
        <f t="shared" si="4"/>
        <v>#VALUE!</v>
      </c>
      <c r="C613" s="17"/>
    </row>
    <row r="614" spans="1:3" x14ac:dyDescent="0.25">
      <c r="A614" s="4" t="s">
        <v>484</v>
      </c>
      <c r="B614" s="30" t="e">
        <f t="shared" si="4"/>
        <v>#VALUE!</v>
      </c>
      <c r="C614" s="17"/>
    </row>
    <row r="615" spans="1:3" x14ac:dyDescent="0.25">
      <c r="A615" s="4" t="s">
        <v>485</v>
      </c>
      <c r="B615" s="30" t="e">
        <f t="shared" si="4"/>
        <v>#VALUE!</v>
      </c>
      <c r="C615" s="17"/>
    </row>
    <row r="616" spans="1:3" x14ac:dyDescent="0.25">
      <c r="A616" s="4" t="s">
        <v>486</v>
      </c>
      <c r="B616" s="30" t="e">
        <f t="shared" si="4"/>
        <v>#VALUE!</v>
      </c>
      <c r="C616" s="17"/>
    </row>
    <row r="617" spans="1:3" x14ac:dyDescent="0.25">
      <c r="A617" s="4" t="s">
        <v>487</v>
      </c>
      <c r="B617" s="30" t="e">
        <f t="shared" si="4"/>
        <v>#VALUE!</v>
      </c>
      <c r="C617" s="17"/>
    </row>
    <row r="618" spans="1:3" x14ac:dyDescent="0.25">
      <c r="A618" s="4" t="s">
        <v>497</v>
      </c>
      <c r="B618" s="30" t="e">
        <f t="shared" si="4"/>
        <v>#VALUE!</v>
      </c>
      <c r="C618" s="17"/>
    </row>
    <row r="619" spans="1:3" x14ac:dyDescent="0.25">
      <c r="A619" s="4" t="s">
        <v>498</v>
      </c>
      <c r="B619" s="30" t="e">
        <f t="shared" si="4"/>
        <v>#VALUE!</v>
      </c>
      <c r="C619" s="17"/>
    </row>
    <row r="620" spans="1:3" x14ac:dyDescent="0.25">
      <c r="A620" s="4" t="s">
        <v>499</v>
      </c>
      <c r="B620" s="30" t="e">
        <f t="shared" si="4"/>
        <v>#VALUE!</v>
      </c>
      <c r="C620" s="17"/>
    </row>
    <row r="621" spans="1:3" x14ac:dyDescent="0.25">
      <c r="A621" s="4" t="s">
        <v>500</v>
      </c>
      <c r="B621" s="30" t="e">
        <f t="shared" si="4"/>
        <v>#VALUE!</v>
      </c>
      <c r="C621" s="17"/>
    </row>
    <row r="622" spans="1:3" x14ac:dyDescent="0.25">
      <c r="A622" s="4" t="s">
        <v>478</v>
      </c>
      <c r="B622" s="30" t="e">
        <f t="shared" si="4"/>
        <v>#VALUE!</v>
      </c>
      <c r="C622" s="17"/>
    </row>
    <row r="623" spans="1:3" x14ac:dyDescent="0.25">
      <c r="A623" s="4" t="s">
        <v>479</v>
      </c>
      <c r="B623" s="30" t="e">
        <f t="shared" si="4"/>
        <v>#VALUE!</v>
      </c>
      <c r="C623" s="17"/>
    </row>
    <row r="624" spans="1:3" x14ac:dyDescent="0.25">
      <c r="A624" s="4" t="s">
        <v>480</v>
      </c>
      <c r="B624" s="30" t="e">
        <f t="shared" si="4"/>
        <v>#VALUE!</v>
      </c>
      <c r="C624" s="17"/>
    </row>
    <row r="625" spans="1:3" x14ac:dyDescent="0.25">
      <c r="A625" s="4" t="s">
        <v>481</v>
      </c>
      <c r="B625" s="30" t="e">
        <f t="shared" si="4"/>
        <v>#VALUE!</v>
      </c>
      <c r="C625" s="17"/>
    </row>
    <row r="626" spans="1:3" x14ac:dyDescent="0.25">
      <c r="A626" s="4" t="s">
        <v>501</v>
      </c>
      <c r="B626" s="30" t="e">
        <f t="shared" si="4"/>
        <v>#VALUE!</v>
      </c>
      <c r="C626" s="17"/>
    </row>
    <row r="627" spans="1:3" x14ac:dyDescent="0.25">
      <c r="A627" s="4" t="s">
        <v>502</v>
      </c>
      <c r="B627" s="30" t="e">
        <f t="shared" si="4"/>
        <v>#VALUE!</v>
      </c>
      <c r="C627" s="17"/>
    </row>
    <row r="628" spans="1:3" x14ac:dyDescent="0.25">
      <c r="A628" s="4" t="s">
        <v>503</v>
      </c>
      <c r="B628" s="30" t="e">
        <f t="shared" si="4"/>
        <v>#VALUE!</v>
      </c>
      <c r="C628" s="17"/>
    </row>
    <row r="629" spans="1:3" x14ac:dyDescent="0.25">
      <c r="A629" s="4" t="s">
        <v>504</v>
      </c>
      <c r="B629" s="30" t="e">
        <f t="shared" si="4"/>
        <v>#VALUE!</v>
      </c>
      <c r="C629" s="17"/>
    </row>
    <row r="631" spans="1:3" x14ac:dyDescent="0.25">
      <c r="A631" s="2" t="s">
        <v>11</v>
      </c>
    </row>
    <row r="632" spans="1:3" x14ac:dyDescent="0.25">
      <c r="A632" s="19" t="s">
        <v>602</v>
      </c>
    </row>
  </sheetData>
  <sheetProtection sheet="1" objects="1" scenarios="1"/>
  <hyperlinks>
    <hyperlink ref="A5" location="'CDCM'!B97" display="x1 = 1403. Allocation key (in Allocation rules)"/>
    <hyperlink ref="A6" location="'CDCM'!B325" display="x2 = 1412. LV only"/>
    <hyperlink ref="A7" location="'CDCM'!B261" display="x3 = 1406. MEAV percentages"/>
    <hyperlink ref="A8" location="'CDCM'!B316" display="x4 = 1411. EHV only"/>
    <hyperlink ref="A47" location="'EDCM'!B58" display="→ 1502. Complete allocation"/>
    <hyperlink ref="A51" location="'CDCM'!B97" display="x1 = 1403. Allocation key (in Allocation rules)"/>
    <hyperlink ref="A52" location="'CDCM'!B9" display="x2 = 1401. Allocated costs after DCP 117 adjustments"/>
    <hyperlink ref="A53" location="'Input'!B155" display="x3 = 1335. Total costs (£/year)"/>
    <hyperlink ref="A54" location="'CDCM'!C56" display="x4 = 1402. Amounts already allocated (in Expenditure data)"/>
    <hyperlink ref="A55" location="'EDCM'!B11" display="x5 = 1501. All allocation percentages"/>
    <hyperlink ref="A94" location="'EDCM'!B102" display="→ 1503. Complete allocation, zeroing out negative numbers"/>
    <hyperlink ref="A95" location="'EDCM'!B376" display="→ 1514. Complete allocation, adjusted for regulatory capitalisation"/>
    <hyperlink ref="A99" location="'EDCM'!B58" display="x1 = 1502. Complete allocation"/>
    <hyperlink ref="A138" location="'EDCM'!B147" display="→ 1504. Direct costs"/>
    <hyperlink ref="A139" location="'EDCM'!B158" display="→ 1505. Total costs"/>
    <hyperlink ref="A143" location="'EDCM'!B102" display="x1 = 1503. Complete allocation, zeroing out negative numbers"/>
    <hyperlink ref="A144" location="'CDCM'!D97" display="x2 = 1403. Direct cost indicator (in Allocation rules)"/>
    <hyperlink ref="A151" location="'EDCM'!B170" display="→ 1506. Direct cost proportion for each network level"/>
    <hyperlink ref="A155" location="'EDCM'!B102" display="x1 = 1503. Complete allocation, zeroing out negative numbers"/>
    <hyperlink ref="A162" location="'EDCM'!B170" display="→ 1506. Direct cost proportion for each network level"/>
    <hyperlink ref="A166" location="'EDCM'!B147" display="x1 = 1504. Direct costs"/>
    <hyperlink ref="A167" location="'EDCM'!B158" display="x2 = 1505. Total costs"/>
    <hyperlink ref="A174" location="'EDCM'!B183" display="→ 1507. Splitting factors"/>
    <hyperlink ref="A178" location="'Input'!B12" display="x1 = 1301. DNO LV mains usage"/>
    <hyperlink ref="A179" location="'Input'!B22" display="x2 = 1302. DNO HV mains usage"/>
    <hyperlink ref="A180" location="'EDCM'!B170" display="x3 = 1506. Direct cost proportion for each network level"/>
    <hyperlink ref="A187" location="'EDCM'!B195" display="→ 1508. Splitting factor 132kV"/>
    <hyperlink ref="A188" location="'EDCM'!B209" display="→ 1509. Splitting factor EHV"/>
    <hyperlink ref="A192" location="'EDCM'!B183" display="x1 = 1507. Splitting factors"/>
    <hyperlink ref="A202" location="'EDCM'!B225" display="→ 1510. Network levels not covered by DNO network"/>
    <hyperlink ref="A206" location="'EDCM'!B183" display="x1 = 1507. Splitting factors"/>
    <hyperlink ref="A216" location="'EDCM'!B225" display="→ 1510. Network levels not covered by DNO network"/>
    <hyperlink ref="A220" location="'EDCM'!B195" display="x1 = 1508. Splitting factor 132kV"/>
    <hyperlink ref="A221" location="'EDCM'!B209" display="x2 = 1509. Splitting factor EHV"/>
    <hyperlink ref="A248" location="'EDCM'!B520" display="→ 1523. Proportion of costs not covered by DNO network"/>
    <hyperlink ref="A252" location="'CDCM'!B152" display="x1 = 1404. MEAV (£) (in MEAV calculations)"/>
    <hyperlink ref="A345" location="'EDCM'!B353" display="→ 1512. MEAV by network level (£)"/>
    <hyperlink ref="A349" location="'EDCM'!C257" display="x1 = 1511. MEAV EDCM mapping (in MEAV calculations)"/>
    <hyperlink ref="A350" location="'EDCM'!B257" display="x2 = 1511. MEAV (£) (in MEAV calculations) (copy)"/>
    <hyperlink ref="A357" location="'EDCM'!B364" display="→ 1513. MEAV percentages"/>
    <hyperlink ref="A361" location="'EDCM'!B353" display="x1 = 1512. MEAV by network level (£)"/>
    <hyperlink ref="A368" location="'EDCM'!B495" display="→ 1521. Allocation between EHV network levels"/>
    <hyperlink ref="A372" location="'EDCM'!B58" display="x1 = 1502. Complete allocation"/>
    <hyperlink ref="A373" location="'CDCM'!C97" display="x2 = 1403. Percentage capitalised (in Allocation rules)"/>
    <hyperlink ref="A412" location="'EDCM'!B419" display="→ 1515. Total expensed for each level"/>
    <hyperlink ref="A416" location="'EDCM'!B376" display="x1 = 1514. Complete allocation, adjusted for regulatory capitalisation"/>
    <hyperlink ref="A423" location="'EDCM'!B430" display="→ 1516. Expensed proportions"/>
    <hyperlink ref="A427" location="'EDCM'!B419" display="x1 = 1515. Total expensed for each level"/>
    <hyperlink ref="A434" location="'EDCM'!B446" display="→ 1517. p/kWh split (DCP 117 modified)"/>
    <hyperlink ref="A438" location="'CDCM'!B809" display="x1 = 1430. Proportion of price control revenue attributed to opex"/>
    <hyperlink ref="A439" location="'CDCM'!B733" display="x2 = 1424. Net capex percentages"/>
    <hyperlink ref="A440" location="'EDCM'!B430" display="x3 = 1516. Expensed proportions"/>
    <hyperlink ref="A441" location="'CDCM'!B837" display="x4 = 1432. Revenue to be allocated between network levels (£/year)"/>
    <hyperlink ref="A442" location="'Input'!B73" display="x5 = 1328. DCP 117/DCP 231 additional annual income (£)"/>
    <hyperlink ref="A443" location="'CDCM'!B864" display="x6 = 1434. Units flowing, loss adjusted to LV (kWh)"/>
    <hyperlink ref="A450" location="'EDCM'!B471" display="→ 1519. Allocated proportion"/>
    <hyperlink ref="A454" location="'Input'!C41" display="x1 = 1315. Net incentive revenue (in Analysis of allowed revenue for 2007/2008 (£/year))"/>
    <hyperlink ref="A455" location="'CDCM'!B822" display="x2 = 1431. To be deducted from revenue and treated as &quot;upstream&quot; cost"/>
    <hyperlink ref="A456" location="'CDCM'!B864" display="x3 = 1434. Units flowing, loss adjusted to LV (kWh)"/>
    <hyperlink ref="A463" location="'EDCM'!B471" display="→ 1519. Allocated proportion"/>
    <hyperlink ref="A467" location="'EDCM'!B446" display="x1 = 1517. p/kWh split (DCP 117 modified)"/>
    <hyperlink ref="A468" location="'EDCM'!B459" display="x2 = 1518. p/kWh not split"/>
    <hyperlink ref="A475" location="'EDCM'!B483" display="→ 1520. Allocation to EHV network levels"/>
    <hyperlink ref="A476" location="'EDCM'!B507" display="→ 1522. Extended allocation"/>
    <hyperlink ref="A480" location="'EDCM'!B471" display="x1 = 1519. Allocated proportion"/>
    <hyperlink ref="A487" location="'EDCM'!B495" display="→ 1521. Allocation between EHV network levels"/>
    <hyperlink ref="A491" location="'EDCM'!B364" display="x1 = 1513. MEAV percentages"/>
    <hyperlink ref="A492" location="'EDCM'!B483" display="x2 = 1520. Allocation to EHV network levels"/>
    <hyperlink ref="A499" location="'EDCM'!B507" display="→ 1522. Extended allocation"/>
    <hyperlink ref="A503" location="'EDCM'!B495" display="x1 = 1521. Allocation between EHV network levels"/>
    <hyperlink ref="A504" location="'EDCM'!B471" display="x2 = 1519. Allocated proportion"/>
    <hyperlink ref="A511" location="'EDCM'!B520" display="→ 1523. Proportion of costs not covered by DNO network"/>
    <hyperlink ref="A512" location="'EDCM'!B578" display="→ 1525. Proportion of costs not covered by all-the-way tariff"/>
    <hyperlink ref="A516" location="'EDCM'!B225" display="x1 = 1510. Network levels not covered by DNO network"/>
    <hyperlink ref="A517" location="'EDCM'!B507" display="x2 = 1522. Extended allocation"/>
    <hyperlink ref="A543" location="'EDCM'!B609" display="→ 1526. QNO discounts (EDCM)"/>
    <hyperlink ref="A570" location="'EDCM'!B578" display="→ 1525. Proportion of costs not covered by all-the-way tariff"/>
    <hyperlink ref="A574" location="'EDCM'!B547" display="x1 = 1524. Network levels not covered by all-the-way tariff"/>
    <hyperlink ref="A575" location="'EDCM'!B507" display="x2 = 1522. Extended allocation"/>
    <hyperlink ref="A601" location="'EDCM'!B609" display="→ 1526. QNO discounts (EDCM)"/>
    <hyperlink ref="A605" location="'EDCM'!B520" display="x1 = 1523. Proportion of costs not covered by DNO network"/>
    <hyperlink ref="A606" location="'EDCM'!B578" display="x2 = 1525. Proportion of costs not covered by all-the-way tariff"/>
    <hyperlink ref="A632" location="'Results'!B25" display="→ 1602. QNO discounts (EDCM) ⇒1181. For EDCM model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6.7109375" customWidth="1"/>
    <col min="2" max="251" width="20.7109375" customWidth="1"/>
  </cols>
  <sheetData>
    <row r="1" spans="1:7" ht="21" customHeight="1" x14ac:dyDescent="0.3">
      <c r="A1" s="1" t="str">
        <f>"Results for "&amp;Input!B7&amp;" in "&amp;Input!C7&amp;" ("&amp;Input!D7&amp;")"</f>
        <v>Results for no company in no year (no data version)</v>
      </c>
    </row>
    <row r="3" spans="1:7" ht="21" customHeight="1" x14ac:dyDescent="0.3">
      <c r="A3" s="1" t="s">
        <v>566</v>
      </c>
    </row>
    <row r="4" spans="1:7" x14ac:dyDescent="0.25">
      <c r="A4" s="2" t="s">
        <v>200</v>
      </c>
    </row>
    <row r="5" spans="1:7" x14ac:dyDescent="0.25">
      <c r="A5" s="19" t="s">
        <v>567</v>
      </c>
    </row>
    <row r="6" spans="1:7" x14ac:dyDescent="0.25">
      <c r="A6" s="19" t="s">
        <v>568</v>
      </c>
    </row>
    <row r="7" spans="1:7" x14ac:dyDescent="0.25">
      <c r="A7" s="19" t="s">
        <v>569</v>
      </c>
    </row>
    <row r="8" spans="1:7" x14ac:dyDescent="0.25">
      <c r="A8" s="19" t="s">
        <v>570</v>
      </c>
    </row>
    <row r="9" spans="1:7" x14ac:dyDescent="0.25">
      <c r="A9" s="19" t="s">
        <v>571</v>
      </c>
    </row>
    <row r="10" spans="1:7" x14ac:dyDescent="0.25">
      <c r="A10" s="19" t="s">
        <v>572</v>
      </c>
    </row>
    <row r="11" spans="1:7" x14ac:dyDescent="0.25">
      <c r="A11" s="19" t="s">
        <v>573</v>
      </c>
    </row>
    <row r="12" spans="1:7" x14ac:dyDescent="0.25">
      <c r="A12" s="19" t="s">
        <v>574</v>
      </c>
    </row>
    <row r="13" spans="1:7" x14ac:dyDescent="0.25">
      <c r="A13" s="23" t="s">
        <v>208</v>
      </c>
      <c r="B13" s="23" t="s">
        <v>227</v>
      </c>
      <c r="C13" s="23" t="s">
        <v>226</v>
      </c>
      <c r="D13" s="23" t="s">
        <v>226</v>
      </c>
      <c r="E13" s="23" t="s">
        <v>226</v>
      </c>
      <c r="F13" s="23" t="s">
        <v>226</v>
      </c>
      <c r="G13" s="23" t="s">
        <v>575</v>
      </c>
    </row>
    <row r="14" spans="1:7" ht="30" x14ac:dyDescent="0.25">
      <c r="A14" s="23" t="s">
        <v>211</v>
      </c>
      <c r="B14" s="23" t="s">
        <v>576</v>
      </c>
      <c r="C14" s="23" t="s">
        <v>577</v>
      </c>
      <c r="D14" s="23" t="s">
        <v>578</v>
      </c>
      <c r="E14" s="23" t="s">
        <v>579</v>
      </c>
      <c r="F14" s="23" t="s">
        <v>580</v>
      </c>
      <c r="G14" s="23" t="s">
        <v>229</v>
      </c>
    </row>
    <row r="16" spans="1:7" x14ac:dyDescent="0.25">
      <c r="B16" s="15" t="s">
        <v>581</v>
      </c>
      <c r="C16" s="15" t="s">
        <v>582</v>
      </c>
      <c r="D16" s="15" t="s">
        <v>583</v>
      </c>
      <c r="E16" s="15" t="s">
        <v>584</v>
      </c>
      <c r="F16" s="15" t="s">
        <v>585</v>
      </c>
      <c r="G16" s="15" t="s">
        <v>586</v>
      </c>
    </row>
    <row r="17" spans="1:8" x14ac:dyDescent="0.25">
      <c r="A17" s="4" t="s">
        <v>587</v>
      </c>
      <c r="B17" s="10"/>
      <c r="C17" s="30" t="e">
        <f>CDCM!$B969+CDCM!$C969*(1-Input!$B13*CDCM!$B1060)</f>
        <v>#VALUE!</v>
      </c>
      <c r="D17" s="30" t="e">
        <f>CDCM!$B969+CDCM!$C969+CDCM!$D969+CDCM!$E969*(1-Input!$B23*CDCM!$C1060)</f>
        <v>#VALUE!</v>
      </c>
      <c r="E17" s="30" t="e">
        <f>(CDCM!$D969+CDCM!$E969*(1-Input!$B23*CDCM!$C1060))/(1-CDCM!$C969-CDCM!$B969)</f>
        <v>#VALUE!</v>
      </c>
      <c r="F17" s="30" t="e">
        <f>CDCM!$E969*(1-Input!$B23*CDCM!$C1060)/(1-CDCM!$B969-CDCM!$C969-CDCM!$D969)</f>
        <v>#VALUE!</v>
      </c>
      <c r="G17" s="36" t="e">
        <f>MOD(4922236*(ROUND(F17*10000,0)+MOD(4922236*(ROUND(E17*10000,0)+MOD(4922236*(ROUND(D17*10000,0)+MOD(4922236*(ROUND(C17*10000,0)+MOD(4922236*(ROUND(B17*10000,0)+G18),9999991)),9999991)),9999991)),9999991)),9999991)</f>
        <v>#VALUE!</v>
      </c>
      <c r="H17" s="17"/>
    </row>
    <row r="19" spans="1:8" ht="21" customHeight="1" x14ac:dyDescent="0.3">
      <c r="A19" s="1" t="s">
        <v>589</v>
      </c>
    </row>
    <row r="20" spans="1:8" x14ac:dyDescent="0.25">
      <c r="A20" s="2" t="s">
        <v>200</v>
      </c>
    </row>
    <row r="21" spans="1:8" x14ac:dyDescent="0.25">
      <c r="A21" s="19" t="s">
        <v>590</v>
      </c>
    </row>
    <row r="22" spans="1:8" x14ac:dyDescent="0.25">
      <c r="A22" s="23" t="s">
        <v>208</v>
      </c>
      <c r="B22" s="23" t="s">
        <v>591</v>
      </c>
      <c r="C22" s="23" t="s">
        <v>591</v>
      </c>
      <c r="D22" s="23" t="s">
        <v>591</v>
      </c>
      <c r="E22" s="23" t="s">
        <v>591</v>
      </c>
      <c r="F22" s="23" t="s">
        <v>575</v>
      </c>
    </row>
    <row r="23" spans="1:8" x14ac:dyDescent="0.25">
      <c r="A23" s="23" t="s">
        <v>211</v>
      </c>
      <c r="B23" s="23" t="s">
        <v>592</v>
      </c>
      <c r="C23" s="23" t="s">
        <v>592</v>
      </c>
      <c r="D23" s="23" t="s">
        <v>592</v>
      </c>
      <c r="E23" s="23" t="s">
        <v>592</v>
      </c>
      <c r="F23" s="23" t="s">
        <v>229</v>
      </c>
    </row>
    <row r="25" spans="1:8" ht="30" x14ac:dyDescent="0.25">
      <c r="B25" s="15" t="s">
        <v>593</v>
      </c>
      <c r="C25" s="15" t="s">
        <v>594</v>
      </c>
      <c r="D25" s="15" t="s">
        <v>595</v>
      </c>
      <c r="E25" s="15" t="s">
        <v>596</v>
      </c>
      <c r="F25" s="15" t="s">
        <v>586</v>
      </c>
    </row>
    <row r="26" spans="1:8" x14ac:dyDescent="0.25">
      <c r="A26" s="4" t="s">
        <v>597</v>
      </c>
      <c r="B26" s="32" t="e">
        <f>EDCM!B626</f>
        <v>#VALUE!</v>
      </c>
      <c r="C26" s="32" t="e">
        <f>EDCM!B627</f>
        <v>#VALUE!</v>
      </c>
      <c r="D26" s="32" t="e">
        <f>EDCM!B628</f>
        <v>#VALUE!</v>
      </c>
      <c r="E26" s="32" t="e">
        <f>EDCM!B629</f>
        <v>#VALUE!</v>
      </c>
      <c r="F26" s="36" t="e">
        <f>MOD(4922236*(ROUND(E26*10000,0)+MOD(4922236*(ROUND(D26*10000,0)+MOD(4922236*(ROUND(C26*10000,0)+MOD(4922236*(ROUND(B26*10000,0)+F27),9999991)),9999991)),9999991)),9999991)</f>
        <v>#VALUE!</v>
      </c>
      <c r="G26" s="17"/>
    </row>
    <row r="27" spans="1:8" x14ac:dyDescent="0.25">
      <c r="A27" s="4" t="s">
        <v>598</v>
      </c>
      <c r="B27" s="32" t="e">
        <f>EDCM!B622</f>
        <v>#VALUE!</v>
      </c>
      <c r="C27" s="32" t="e">
        <f>EDCM!B623</f>
        <v>#VALUE!</v>
      </c>
      <c r="D27" s="32" t="e">
        <f>EDCM!B624</f>
        <v>#VALUE!</v>
      </c>
      <c r="E27" s="32" t="e">
        <f>EDCM!B625</f>
        <v>#VALUE!</v>
      </c>
      <c r="F27" s="36" t="e">
        <f>MOD(4922236*(ROUND(E27*10000,0)+MOD(4922236*(ROUND(D27*10000,0)+MOD(4922236*(ROUND(C27*10000,0)+MOD(4922236*(ROUND(B27*10000,0)+F28),9999991)),9999991)),9999991)),9999991)</f>
        <v>#VALUE!</v>
      </c>
      <c r="G27" s="17"/>
    </row>
    <row r="28" spans="1:8" x14ac:dyDescent="0.25">
      <c r="A28" s="4" t="s">
        <v>599</v>
      </c>
      <c r="B28" s="32" t="e">
        <f>EDCM!B618</f>
        <v>#VALUE!</v>
      </c>
      <c r="C28" s="32" t="e">
        <f>EDCM!B619</f>
        <v>#VALUE!</v>
      </c>
      <c r="D28" s="32" t="e">
        <f>EDCM!B620</f>
        <v>#VALUE!</v>
      </c>
      <c r="E28" s="32" t="e">
        <f>EDCM!B621</f>
        <v>#VALUE!</v>
      </c>
      <c r="F28" s="36" t="e">
        <f>MOD(4922236*(ROUND(E28*10000,0)+MOD(4922236*(ROUND(D28*10000,0)+MOD(4922236*(ROUND(C28*10000,0)+MOD(4922236*(ROUND(B28*10000,0)+F29),9999991)),9999991)),9999991)),9999991)</f>
        <v>#VALUE!</v>
      </c>
      <c r="G28" s="17"/>
    </row>
    <row r="29" spans="1:8" x14ac:dyDescent="0.25">
      <c r="A29" s="4" t="s">
        <v>600</v>
      </c>
      <c r="B29" s="32" t="e">
        <f>EDCM!B614</f>
        <v>#VALUE!</v>
      </c>
      <c r="C29" s="32" t="e">
        <f>EDCM!B615</f>
        <v>#VALUE!</v>
      </c>
      <c r="D29" s="32" t="e">
        <f>EDCM!B616</f>
        <v>#VALUE!</v>
      </c>
      <c r="E29" s="32" t="e">
        <f>EDCM!B617</f>
        <v>#VALUE!</v>
      </c>
      <c r="F29" s="36" t="e">
        <f>MOD(4922236*(ROUND(E29*10000,0)+MOD(4922236*(ROUND(D29*10000,0)+MOD(4922236*(ROUND(C29*10000,0)+MOD(4922236*(ROUND(B29*10000,0)+F30),9999991)),9999991)),9999991)),9999991)</f>
        <v>#VALUE!</v>
      </c>
      <c r="G29" s="17"/>
    </row>
    <row r="30" spans="1:8" x14ac:dyDescent="0.25">
      <c r="A30" s="4" t="s">
        <v>601</v>
      </c>
      <c r="B30" s="32" t="e">
        <f>EDCM!B610</f>
        <v>#VALUE!</v>
      </c>
      <c r="C30" s="32" t="e">
        <f>EDCM!B611</f>
        <v>#VALUE!</v>
      </c>
      <c r="D30" s="32" t="e">
        <f>EDCM!B612</f>
        <v>#VALUE!</v>
      </c>
      <c r="E30" s="32" t="e">
        <f>EDCM!B613</f>
        <v>#VALUE!</v>
      </c>
      <c r="F30" s="36" t="e">
        <f>MOD(4922236*(ROUND(E30*10000,0)+MOD(4922236*(ROUND(D30*10000,0)+MOD(4922236*(ROUND(C30*10000,0)+MOD(4922236*(ROUND(B30*10000,0)+F31),9999991)),9999991)),9999991)),9999991)</f>
        <v>#VALUE!</v>
      </c>
      <c r="G30" s="17"/>
    </row>
  </sheetData>
  <sheetProtection sheet="1" objects="1" scenarios="1"/>
  <hyperlinks>
    <hyperlink ref="A5" location="'CDCM'!B968" display="x1 = 1442. LV services allocation (in Allocations to network levels)"/>
    <hyperlink ref="A6" location="'CDCM'!C968" display="x2 = 1442. LV mains allocation (in Allocations to network levels)"/>
    <hyperlink ref="A7" location="'Input'!B12" display="x3 = 1301. DNO LV mains usage"/>
    <hyperlink ref="A8" location="'CDCM'!B1059" display="x4 = 1447. LV direct proportion (in HV and LV direct cost proportions)"/>
    <hyperlink ref="A9" location="'CDCM'!D968" display="x5 = 1442. HV/LV allocation (in Allocations to network levels)"/>
    <hyperlink ref="A10" location="'CDCM'!E968" display="x6 = 1442. HV allocation (in Allocations to network levels)"/>
    <hyperlink ref="A11" location="'Input'!B22" display="x7 = 1302. DNO HV mains usage"/>
    <hyperlink ref="A12" location="'CDCM'!C1059" display="x8 = 1447. HV direct proportion (in HV and LV direct cost proportions)"/>
    <hyperlink ref="A21" location="'EDCM'!B609" display="x1 = 1526. QNO discounts (EDCM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Input</vt:lpstr>
      <vt:lpstr>CDCM</vt:lpstr>
      <vt:lpstr>EDCM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Shankar</dc:creator>
  <cp:lastModifiedBy>Shankar Rajagopalan</cp:lastModifiedBy>
  <dcterms:created xsi:type="dcterms:W3CDTF">2017-03-06T16:28:10Z</dcterms:created>
  <dcterms:modified xsi:type="dcterms:W3CDTF">2017-03-06T16:29:03Z</dcterms:modified>
</cp:coreProperties>
</file>