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120" yWindow="75" windowWidth="11760" windowHeight="5535" tabRatio="925"/>
  </bookViews>
  <sheets>
    <sheet name="GDA Template" sheetId="1" r:id="rId1"/>
    <sheet name="Generation Dominated Areas" sheetId="10" r:id="rId2"/>
    <sheet name="Generation Growth" sheetId="2" r:id="rId3"/>
    <sheet name="GDA discount rates" sheetId="11" r:id="rId4"/>
  </sheets>
  <definedNames>
    <definedName name="_xlnm._FilterDatabase" localSheetId="0" hidden="1">'GDA Template'!$A$10:$AD$39</definedName>
  </definedNames>
  <calcPr calcId="145621"/>
</workbook>
</file>

<file path=xl/calcChain.xml><?xml version="1.0" encoding="utf-8"?>
<calcChain xmlns="http://schemas.openxmlformats.org/spreadsheetml/2006/main">
  <c r="C11" i="1" l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C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AC12" i="1" s="1"/>
  <c r="X12" i="1"/>
  <c r="Y12" i="1"/>
  <c r="C13" i="1"/>
  <c r="H13" i="1"/>
  <c r="K13" i="1" s="1"/>
  <c r="I13" i="1"/>
  <c r="J13" i="1"/>
  <c r="L13" i="1"/>
  <c r="M13" i="1"/>
  <c r="N13" i="1"/>
  <c r="P13" i="1"/>
  <c r="Q13" i="1"/>
  <c r="R13" i="1"/>
  <c r="T13" i="1"/>
  <c r="U13" i="1"/>
  <c r="V13" i="1"/>
  <c r="X13" i="1"/>
  <c r="Y13" i="1"/>
  <c r="C14" i="1"/>
  <c r="H14" i="1"/>
  <c r="I14" i="1"/>
  <c r="U14" i="1" s="1"/>
  <c r="J14" i="1"/>
  <c r="L14" i="1"/>
  <c r="N14" i="1"/>
  <c r="P14" i="1"/>
  <c r="R14" i="1"/>
  <c r="T14" i="1"/>
  <c r="V14" i="1"/>
  <c r="X14" i="1"/>
  <c r="Y14" i="1"/>
  <c r="C15" i="1"/>
  <c r="H15" i="1"/>
  <c r="I15" i="1"/>
  <c r="Q15" i="1" s="1"/>
  <c r="J15" i="1"/>
  <c r="L15" i="1"/>
  <c r="N15" i="1"/>
  <c r="P15" i="1"/>
  <c r="R15" i="1"/>
  <c r="T15" i="1"/>
  <c r="U15" i="1"/>
  <c r="V15" i="1"/>
  <c r="X15" i="1"/>
  <c r="Y15" i="1"/>
  <c r="C16" i="1"/>
  <c r="H16" i="1"/>
  <c r="I16" i="1"/>
  <c r="J16" i="1"/>
  <c r="L16" i="1"/>
  <c r="N16" i="1"/>
  <c r="P16" i="1"/>
  <c r="R16" i="1"/>
  <c r="T16" i="1"/>
  <c r="V16" i="1"/>
  <c r="X16" i="1"/>
  <c r="C17" i="1"/>
  <c r="H17" i="1"/>
  <c r="O17" i="1" s="1"/>
  <c r="I17" i="1"/>
  <c r="J17" i="1"/>
  <c r="L17" i="1"/>
  <c r="M17" i="1"/>
  <c r="N17" i="1"/>
  <c r="P17" i="1"/>
  <c r="Q17" i="1"/>
  <c r="R17" i="1"/>
  <c r="T17" i="1"/>
  <c r="U17" i="1"/>
  <c r="V17" i="1"/>
  <c r="X17" i="1"/>
  <c r="Y17" i="1"/>
  <c r="C18" i="1"/>
  <c r="H18" i="1"/>
  <c r="K18" i="1" s="1"/>
  <c r="I18" i="1"/>
  <c r="J18" i="1"/>
  <c r="L18" i="1"/>
  <c r="M18" i="1"/>
  <c r="N18" i="1"/>
  <c r="P18" i="1"/>
  <c r="Q18" i="1"/>
  <c r="R18" i="1"/>
  <c r="T18" i="1"/>
  <c r="U18" i="1"/>
  <c r="V18" i="1"/>
  <c r="X18" i="1"/>
  <c r="Y18" i="1"/>
  <c r="C19" i="1"/>
  <c r="H19" i="1"/>
  <c r="K19" i="1" s="1"/>
  <c r="Z19" i="1" s="1"/>
  <c r="AD19" i="1" s="1"/>
  <c r="I19" i="1"/>
  <c r="J19" i="1"/>
  <c r="L19" i="1"/>
  <c r="M19" i="1"/>
  <c r="N19" i="1"/>
  <c r="P19" i="1"/>
  <c r="Q19" i="1"/>
  <c r="R19" i="1"/>
  <c r="T19" i="1"/>
  <c r="U19" i="1"/>
  <c r="V19" i="1"/>
  <c r="X19" i="1"/>
  <c r="Y19" i="1"/>
  <c r="C20" i="1"/>
  <c r="H20" i="1"/>
  <c r="K20" i="1" s="1"/>
  <c r="I20" i="1"/>
  <c r="J20" i="1"/>
  <c r="L20" i="1"/>
  <c r="M20" i="1"/>
  <c r="N20" i="1"/>
  <c r="P20" i="1"/>
  <c r="Q20" i="1"/>
  <c r="R20" i="1"/>
  <c r="T20" i="1"/>
  <c r="U20" i="1"/>
  <c r="V20" i="1"/>
  <c r="X20" i="1"/>
  <c r="Y20" i="1"/>
  <c r="C21" i="1"/>
  <c r="H21" i="1"/>
  <c r="K21" i="1" s="1"/>
  <c r="I21" i="1"/>
  <c r="J21" i="1"/>
  <c r="L21" i="1"/>
  <c r="M21" i="1"/>
  <c r="N21" i="1"/>
  <c r="P21" i="1"/>
  <c r="Q21" i="1"/>
  <c r="R21" i="1"/>
  <c r="T21" i="1"/>
  <c r="U21" i="1"/>
  <c r="V21" i="1"/>
  <c r="X21" i="1"/>
  <c r="Y21" i="1"/>
  <c r="C22" i="1"/>
  <c r="H22" i="1"/>
  <c r="K22" i="1" s="1"/>
  <c r="I22" i="1"/>
  <c r="M22" i="1" s="1"/>
  <c r="J22" i="1"/>
  <c r="L22" i="1"/>
  <c r="N22" i="1"/>
  <c r="P22" i="1"/>
  <c r="Q22" i="1"/>
  <c r="R22" i="1"/>
  <c r="T22" i="1"/>
  <c r="U22" i="1"/>
  <c r="V22" i="1"/>
  <c r="X22" i="1"/>
  <c r="Y22" i="1"/>
  <c r="C23" i="1"/>
  <c r="H23" i="1"/>
  <c r="I23" i="1"/>
  <c r="Q23" i="1" s="1"/>
  <c r="J23" i="1"/>
  <c r="L23" i="1"/>
  <c r="N23" i="1"/>
  <c r="P23" i="1"/>
  <c r="R23" i="1"/>
  <c r="T23" i="1"/>
  <c r="U23" i="1"/>
  <c r="V23" i="1"/>
  <c r="X23" i="1"/>
  <c r="Y23" i="1"/>
  <c r="C24" i="1"/>
  <c r="H24" i="1"/>
  <c r="I24" i="1"/>
  <c r="J24" i="1"/>
  <c r="L24" i="1"/>
  <c r="N24" i="1"/>
  <c r="P24" i="1"/>
  <c r="R24" i="1"/>
  <c r="T24" i="1"/>
  <c r="U24" i="1"/>
  <c r="V24" i="1"/>
  <c r="X24" i="1"/>
  <c r="Y24" i="1"/>
  <c r="C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C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C27" i="1"/>
  <c r="H27" i="1"/>
  <c r="I27" i="1"/>
  <c r="U27" i="1" s="1"/>
  <c r="J27" i="1"/>
  <c r="L27" i="1"/>
  <c r="M27" i="1"/>
  <c r="N27" i="1"/>
  <c r="P27" i="1"/>
  <c r="Q27" i="1"/>
  <c r="R27" i="1"/>
  <c r="T27" i="1"/>
  <c r="V27" i="1"/>
  <c r="X27" i="1"/>
  <c r="Y27" i="1"/>
  <c r="C28" i="1"/>
  <c r="H28" i="1"/>
  <c r="I28" i="1"/>
  <c r="J28" i="1"/>
  <c r="L28" i="1"/>
  <c r="N28" i="1"/>
  <c r="P28" i="1"/>
  <c r="R28" i="1"/>
  <c r="T28" i="1"/>
  <c r="V28" i="1"/>
  <c r="X28" i="1"/>
  <c r="C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C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C31" i="1"/>
  <c r="H31" i="1"/>
  <c r="I31" i="1"/>
  <c r="U31" i="1" s="1"/>
  <c r="J31" i="1"/>
  <c r="L31" i="1"/>
  <c r="M31" i="1"/>
  <c r="N31" i="1"/>
  <c r="P31" i="1"/>
  <c r="Q31" i="1"/>
  <c r="R31" i="1"/>
  <c r="T31" i="1"/>
  <c r="V31" i="1"/>
  <c r="X31" i="1"/>
  <c r="Y31" i="1"/>
  <c r="C32" i="1"/>
  <c r="H32" i="1"/>
  <c r="I32" i="1"/>
  <c r="Y32" i="1" s="1"/>
  <c r="J32" i="1"/>
  <c r="L32" i="1"/>
  <c r="N32" i="1"/>
  <c r="P32" i="1"/>
  <c r="R32" i="1"/>
  <c r="T32" i="1"/>
  <c r="V32" i="1"/>
  <c r="X32" i="1"/>
  <c r="C33" i="1"/>
  <c r="H33" i="1"/>
  <c r="K33" i="1" s="1"/>
  <c r="Z33" i="1" s="1"/>
  <c r="AD33" i="1" s="1"/>
  <c r="I33" i="1"/>
  <c r="J33" i="1"/>
  <c r="L33" i="1"/>
  <c r="M33" i="1"/>
  <c r="N33" i="1"/>
  <c r="P33" i="1"/>
  <c r="Q33" i="1"/>
  <c r="R33" i="1"/>
  <c r="T33" i="1"/>
  <c r="U33" i="1"/>
  <c r="V33" i="1"/>
  <c r="X33" i="1"/>
  <c r="Y33" i="1"/>
  <c r="C34" i="1"/>
  <c r="H34" i="1"/>
  <c r="K34" i="1" s="1"/>
  <c r="Z34" i="1" s="1"/>
  <c r="I34" i="1"/>
  <c r="J34" i="1"/>
  <c r="L34" i="1"/>
  <c r="M34" i="1"/>
  <c r="N34" i="1"/>
  <c r="P34" i="1"/>
  <c r="Q34" i="1"/>
  <c r="R34" i="1"/>
  <c r="T34" i="1"/>
  <c r="U34" i="1"/>
  <c r="V34" i="1"/>
  <c r="X34" i="1"/>
  <c r="Y34" i="1"/>
  <c r="C35" i="1"/>
  <c r="H35" i="1"/>
  <c r="I35" i="1"/>
  <c r="M35" i="1" s="1"/>
  <c r="J35" i="1"/>
  <c r="L35" i="1"/>
  <c r="N35" i="1"/>
  <c r="P35" i="1"/>
  <c r="R35" i="1"/>
  <c r="T35" i="1"/>
  <c r="U35" i="1"/>
  <c r="V35" i="1"/>
  <c r="X35" i="1"/>
  <c r="Y35" i="1"/>
  <c r="C36" i="1"/>
  <c r="H36" i="1"/>
  <c r="I36" i="1"/>
  <c r="J36" i="1"/>
  <c r="K36" i="1"/>
  <c r="L36" i="1"/>
  <c r="M36" i="1"/>
  <c r="N36" i="1"/>
  <c r="AA36" i="1" s="1"/>
  <c r="O36" i="1"/>
  <c r="P36" i="1"/>
  <c r="Q36" i="1"/>
  <c r="R36" i="1"/>
  <c r="AB36" i="1" s="1"/>
  <c r="S36" i="1"/>
  <c r="T36" i="1"/>
  <c r="U36" i="1"/>
  <c r="V36" i="1"/>
  <c r="AC36" i="1" s="1"/>
  <c r="W36" i="1"/>
  <c r="X36" i="1"/>
  <c r="Y36" i="1"/>
  <c r="Z36" i="1"/>
  <c r="AD36" i="1" s="1"/>
  <c r="C37" i="1"/>
  <c r="H37" i="1"/>
  <c r="I37" i="1"/>
  <c r="Q37" i="1" s="1"/>
  <c r="J37" i="1"/>
  <c r="L37" i="1"/>
  <c r="N37" i="1"/>
  <c r="P37" i="1"/>
  <c r="R37" i="1"/>
  <c r="T37" i="1"/>
  <c r="U37" i="1"/>
  <c r="V37" i="1"/>
  <c r="X37" i="1"/>
  <c r="Y37" i="1"/>
  <c r="C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C39" i="1"/>
  <c r="H39" i="1"/>
  <c r="K39" i="1" s="1"/>
  <c r="I39" i="1"/>
  <c r="J39" i="1"/>
  <c r="L39" i="1"/>
  <c r="M39" i="1"/>
  <c r="N39" i="1"/>
  <c r="P39" i="1"/>
  <c r="Q39" i="1"/>
  <c r="R39" i="1"/>
  <c r="T39" i="1"/>
  <c r="U39" i="1"/>
  <c r="V39" i="1"/>
  <c r="X39" i="1"/>
  <c r="Y39" i="1"/>
  <c r="W39" i="1" l="1"/>
  <c r="S39" i="1"/>
  <c r="O39" i="1"/>
  <c r="W34" i="1"/>
  <c r="AC34" i="1" s="1"/>
  <c r="S34" i="1"/>
  <c r="O34" i="1"/>
  <c r="W33" i="1"/>
  <c r="AC33" i="1" s="1"/>
  <c r="O33" i="1"/>
  <c r="U32" i="1"/>
  <c r="W19" i="1"/>
  <c r="S19" i="1"/>
  <c r="AB19" i="1" s="1"/>
  <c r="O19" i="1"/>
  <c r="AA19" i="1" s="1"/>
  <c r="S17" i="1"/>
  <c r="K17" i="1"/>
  <c r="Z17" i="1" s="1"/>
  <c r="AD17" i="1" s="1"/>
  <c r="S13" i="1"/>
  <c r="AB13" i="1" s="1"/>
  <c r="Z38" i="1"/>
  <c r="M37" i="1"/>
  <c r="Q35" i="1"/>
  <c r="AB34" i="1"/>
  <c r="AA34" i="1"/>
  <c r="AB33" i="1"/>
  <c r="AA33" i="1"/>
  <c r="M23" i="1"/>
  <c r="W22" i="1"/>
  <c r="S22" i="1"/>
  <c r="AB22" i="1" s="1"/>
  <c r="O22" i="1"/>
  <c r="AA22" i="1" s="1"/>
  <c r="AD22" i="1" s="1"/>
  <c r="AC19" i="1"/>
  <c r="M15" i="1"/>
  <c r="Q14" i="1"/>
  <c r="S33" i="1"/>
  <c r="W21" i="1"/>
  <c r="AC21" i="1" s="1"/>
  <c r="S21" i="1"/>
  <c r="AB21" i="1" s="1"/>
  <c r="O21" i="1"/>
  <c r="W20" i="1"/>
  <c r="AC20" i="1" s="1"/>
  <c r="S20" i="1"/>
  <c r="O20" i="1"/>
  <c r="AA20" i="1" s="1"/>
  <c r="AD20" i="1" s="1"/>
  <c r="W18" i="1"/>
  <c r="AC18" i="1" s="1"/>
  <c r="S18" i="1"/>
  <c r="O18" i="1"/>
  <c r="W17" i="1"/>
  <c r="AC17" i="1" s="1"/>
  <c r="M14" i="1"/>
  <c r="W13" i="1"/>
  <c r="O13" i="1"/>
  <c r="K14" i="1"/>
  <c r="Z14" i="1" s="1"/>
  <c r="AD14" i="1" s="1"/>
  <c r="O14" i="1"/>
  <c r="S14" i="1"/>
  <c r="W14" i="1"/>
  <c r="AC14" i="1" s="1"/>
  <c r="K37" i="1"/>
  <c r="Z37" i="1" s="1"/>
  <c r="AD37" i="1" s="1"/>
  <c r="O37" i="1"/>
  <c r="S37" i="1"/>
  <c r="W37" i="1"/>
  <c r="AD34" i="1"/>
  <c r="Q16" i="1"/>
  <c r="M16" i="1"/>
  <c r="Y16" i="1"/>
  <c r="U16" i="1"/>
  <c r="AB16" i="1" s="1"/>
  <c r="K15" i="1"/>
  <c r="O15" i="1"/>
  <c r="S15" i="1"/>
  <c r="AB15" i="1" s="1"/>
  <c r="W15" i="1"/>
  <c r="Q28" i="1"/>
  <c r="M28" i="1"/>
  <c r="Y28" i="1"/>
  <c r="U28" i="1"/>
  <c r="K27" i="1"/>
  <c r="Z27" i="1" s="1"/>
  <c r="AD27" i="1" s="1"/>
  <c r="O27" i="1"/>
  <c r="AA27" i="1" s="1"/>
  <c r="S27" i="1"/>
  <c r="AB27" i="1" s="1"/>
  <c r="W27" i="1"/>
  <c r="AC27" i="1" s="1"/>
  <c r="Q32" i="1"/>
  <c r="AA32" i="1" s="1"/>
  <c r="M32" i="1"/>
  <c r="K31" i="1"/>
  <c r="Z31" i="1" s="1"/>
  <c r="O31" i="1"/>
  <c r="S31" i="1"/>
  <c r="AB31" i="1" s="1"/>
  <c r="W31" i="1"/>
  <c r="Q24" i="1"/>
  <c r="M24" i="1"/>
  <c r="K23" i="1"/>
  <c r="O23" i="1"/>
  <c r="S23" i="1"/>
  <c r="AB23" i="1" s="1"/>
  <c r="W23" i="1"/>
  <c r="AC23" i="1" s="1"/>
  <c r="K32" i="1"/>
  <c r="O32" i="1"/>
  <c r="S32" i="1"/>
  <c r="AB32" i="1" s="1"/>
  <c r="W32" i="1"/>
  <c r="AC30" i="1"/>
  <c r="Z29" i="1"/>
  <c r="AD29" i="1" s="1"/>
  <c r="K28" i="1"/>
  <c r="O28" i="1"/>
  <c r="AA28" i="1" s="1"/>
  <c r="S28" i="1"/>
  <c r="W28" i="1"/>
  <c r="Z25" i="1"/>
  <c r="AD25" i="1" s="1"/>
  <c r="K24" i="1"/>
  <c r="O24" i="1"/>
  <c r="S24" i="1"/>
  <c r="W24" i="1"/>
  <c r="AC24" i="1" s="1"/>
  <c r="K16" i="1"/>
  <c r="O16" i="1"/>
  <c r="S16" i="1"/>
  <c r="W16" i="1"/>
  <c r="K35" i="1"/>
  <c r="Z35" i="1" s="1"/>
  <c r="O35" i="1"/>
  <c r="AA35" i="1" s="1"/>
  <c r="S35" i="1"/>
  <c r="W35" i="1"/>
  <c r="AC35" i="1" s="1"/>
  <c r="Z39" i="1"/>
  <c r="AD39" i="1" s="1"/>
  <c r="Z30" i="1"/>
  <c r="Z26" i="1"/>
  <c r="AC22" i="1"/>
  <c r="Z22" i="1"/>
  <c r="Z23" i="1"/>
  <c r="Z11" i="1"/>
  <c r="AD11" i="1" s="1"/>
  <c r="AA11" i="1"/>
  <c r="AC11" i="1"/>
  <c r="AB11" i="1"/>
  <c r="Z13" i="1"/>
  <c r="Z12" i="1"/>
  <c r="AC38" i="1"/>
  <c r="AC32" i="1"/>
  <c r="AC26" i="1"/>
  <c r="AC25" i="1"/>
  <c r="AB25" i="1"/>
  <c r="AA25" i="1"/>
  <c r="AB17" i="1"/>
  <c r="AA17" i="1"/>
  <c r="Z15" i="1"/>
  <c r="AD15" i="1" s="1"/>
  <c r="AB38" i="1"/>
  <c r="AA38" i="1"/>
  <c r="AC37" i="1"/>
  <c r="AB37" i="1"/>
  <c r="AA37" i="1"/>
  <c r="AB30" i="1"/>
  <c r="AA30" i="1"/>
  <c r="AC29" i="1"/>
  <c r="AB29" i="1"/>
  <c r="AA29" i="1"/>
  <c r="Z21" i="1"/>
  <c r="AD21" i="1" s="1"/>
  <c r="Z20" i="1"/>
  <c r="Z18" i="1"/>
  <c r="AA23" i="1"/>
  <c r="AC15" i="1"/>
  <c r="AA15" i="1"/>
  <c r="AC39" i="1"/>
  <c r="AB39" i="1"/>
  <c r="AA39" i="1"/>
  <c r="AB35" i="1"/>
  <c r="AC31" i="1"/>
  <c r="AA31" i="1"/>
  <c r="AA21" i="1"/>
  <c r="AC13" i="1"/>
  <c r="AA13" i="1"/>
  <c r="AB28" i="1"/>
  <c r="AB26" i="1"/>
  <c r="AA26" i="1"/>
  <c r="AB24" i="1"/>
  <c r="AA24" i="1"/>
  <c r="AB20" i="1"/>
  <c r="AB18" i="1"/>
  <c r="AA18" i="1"/>
  <c r="AA16" i="1"/>
  <c r="AB14" i="1"/>
  <c r="AA14" i="1"/>
  <c r="AB12" i="1"/>
  <c r="AA12" i="1"/>
  <c r="K3" i="10"/>
  <c r="K4" i="10"/>
  <c r="K5" i="10"/>
  <c r="K2" i="10"/>
  <c r="Z24" i="1" l="1"/>
  <c r="AD13" i="1"/>
  <c r="AD38" i="1"/>
  <c r="AC28" i="1"/>
  <c r="Z32" i="1"/>
  <c r="AD32" i="1" s="1"/>
  <c r="AD31" i="1"/>
  <c r="AD35" i="1"/>
  <c r="AD23" i="1"/>
  <c r="AD18" i="1"/>
  <c r="AD26" i="1"/>
  <c r="AD30" i="1"/>
  <c r="Z16" i="1"/>
  <c r="AD12" i="1"/>
  <c r="Z28" i="1"/>
  <c r="AD28" i="1" s="1"/>
  <c r="AC16" i="1"/>
  <c r="AD16" i="1"/>
  <c r="AD24" i="1"/>
  <c r="AA6" i="1" l="1"/>
  <c r="AB6" i="1"/>
  <c r="AC6" i="1"/>
  <c r="Z6" i="1"/>
</calcChain>
</file>

<file path=xl/sharedStrings.xml><?xml version="1.0" encoding="utf-8"?>
<sst xmlns="http://schemas.openxmlformats.org/spreadsheetml/2006/main" count="78" uniqueCount="61">
  <si>
    <t>Substation Name</t>
  </si>
  <si>
    <t>Area</t>
  </si>
  <si>
    <t>Voltage (kV)</t>
  </si>
  <si>
    <t>NEDL</t>
  </si>
  <si>
    <t>Minimum Demand Scaling %</t>
  </si>
  <si>
    <t>MIND</t>
  </si>
  <si>
    <t>SW</t>
  </si>
  <si>
    <t>Variable</t>
  </si>
  <si>
    <t>Value</t>
  </si>
  <si>
    <t>g MIND%</t>
  </si>
  <si>
    <t>g MAXD%</t>
  </si>
  <si>
    <t>MING scaling factor</t>
  </si>
  <si>
    <t>MING</t>
  </si>
  <si>
    <t>g MING%</t>
  </si>
  <si>
    <t>DNO specific</t>
  </si>
  <si>
    <t>gMIG%</t>
  </si>
  <si>
    <t>GCt</t>
  </si>
  <si>
    <t>MINDt</t>
  </si>
  <si>
    <t>MAXDt</t>
  </si>
  <si>
    <t>MINGt</t>
  </si>
  <si>
    <t>YEDL</t>
  </si>
  <si>
    <t>WPDEM</t>
  </si>
  <si>
    <t>WPDWM</t>
  </si>
  <si>
    <t>EPN</t>
  </si>
  <si>
    <t>LPN</t>
  </si>
  <si>
    <t>SPN</t>
  </si>
  <si>
    <t>ENW</t>
  </si>
  <si>
    <t>SPD</t>
  </si>
  <si>
    <t>SPM</t>
  </si>
  <si>
    <t>SEPD</t>
  </si>
  <si>
    <t>SHEPD</t>
  </si>
  <si>
    <t>WPDWA</t>
  </si>
  <si>
    <t>WPDWE</t>
  </si>
  <si>
    <t>Calculations</t>
  </si>
  <si>
    <t>Tests</t>
  </si>
  <si>
    <t>Table 3</t>
  </si>
  <si>
    <t>Table 5</t>
  </si>
  <si>
    <t>GDA at 2.5 years</t>
  </si>
  <si>
    <t>t = 2.5 years</t>
  </si>
  <si>
    <t>t = 5 Years</t>
  </si>
  <si>
    <t>GDA at 5 years</t>
  </si>
  <si>
    <t>GDA at 7.5 years</t>
  </si>
  <si>
    <t>GDA at 10 years</t>
  </si>
  <si>
    <t>t = 7.5 Years</t>
  </si>
  <si>
    <t>t = 10 Years</t>
  </si>
  <si>
    <t>Time when substation is generation dominated</t>
  </si>
  <si>
    <t>Data from LTDS</t>
  </si>
  <si>
    <t>Associated MPANs</t>
  </si>
  <si>
    <t>Intermittent or Non-intermittent</t>
  </si>
  <si>
    <t>Red</t>
  </si>
  <si>
    <t>Amber</t>
  </si>
  <si>
    <t>Green</t>
  </si>
  <si>
    <t>Total Consumption</t>
  </si>
  <si>
    <t>Generator Name</t>
  </si>
  <si>
    <t>Years to GD</t>
  </si>
  <si>
    <t>Credit applied</t>
  </si>
  <si>
    <t>Maximum Demand
(MW)
MAXD</t>
  </si>
  <si>
    <t>Firm Capacity
(MW)
FC</t>
  </si>
  <si>
    <t>Installed Capacity (MW)
GC</t>
  </si>
  <si>
    <t>Discount Rate</t>
  </si>
  <si>
    <t>DG growth rates per DNO area based on ED1 forecasts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</si>
</sst>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6" formatCode="_-* #,##0.0_-;\-* #,##0.0_-;_-* &quot;-&quot;??_-;_-@_-"/>
    <numFmt numFmtId="167" formatCode="_-* #,##0_-;\-* #,##0_-;_-* &quot;-&quot;??_-;_-@_-"/>
  </numFmts>
  <fonts count="12" x14ac:knownFonts="1"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rgb="FF3F3F3F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8"/>
      <color rgb="FF3F3F3F"/>
      <name val="Arial"/>
      <family val="2"/>
    </font>
    <font>
      <sz val="8"/>
      <color rgb="FF3F3F3F"/>
      <name val="Arial"/>
      <family val="2"/>
    </font>
    <font>
      <sz val="10"/>
      <color indexed="8"/>
      <name val="Arial"/>
      <family val="2"/>
    </font>
    <font>
      <sz val="10"/>
      <color rgb="FF3F3F76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CC99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5" borderId="3" applyNumberFormat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1" fillId="15" borderId="4" applyNumberFormat="0" applyAlignment="0" applyProtection="0"/>
  </cellStyleXfs>
  <cellXfs count="60">
    <xf numFmtId="0" fontId="0" fillId="0" borderId="0" xfId="0"/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4" fillId="0" borderId="0" xfId="13"/>
    <xf numFmtId="0" fontId="1" fillId="11" borderId="0" xfId="9" applyAlignment="1">
      <alignment horizontal="center" vertical="center" wrapText="1"/>
    </xf>
    <xf numFmtId="9" fontId="0" fillId="0" borderId="0" xfId="14" applyFont="1"/>
    <xf numFmtId="1" fontId="0" fillId="0" borderId="0" xfId="0" applyNumberFormat="1"/>
    <xf numFmtId="0" fontId="5" fillId="0" borderId="0" xfId="0" applyFont="1"/>
    <xf numFmtId="0" fontId="6" fillId="3" borderId="2" xfId="0" quotePrefix="1" applyFont="1" applyFill="1" applyBorder="1" applyAlignment="1">
      <alignment horizontal="right" wrapText="1"/>
    </xf>
    <xf numFmtId="0" fontId="5" fillId="0" borderId="2" xfId="0" applyFont="1" applyBorder="1"/>
    <xf numFmtId="9" fontId="5" fillId="0" borderId="2" xfId="2" applyFont="1" applyBorder="1"/>
    <xf numFmtId="9" fontId="5" fillId="0" borderId="2" xfId="2" applyNumberFormat="1" applyFont="1" applyBorder="1"/>
    <xf numFmtId="0" fontId="5" fillId="0" borderId="0" xfId="0" applyFont="1" applyAlignment="1">
      <alignment horizontal="center" vertical="center"/>
    </xf>
    <xf numFmtId="0" fontId="5" fillId="13" borderId="0" xfId="11" applyFont="1" applyAlignment="1">
      <alignment horizontal="center" vertical="center"/>
    </xf>
    <xf numFmtId="0" fontId="8" fillId="5" borderId="3" xfId="3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quotePrefix="1" applyFont="1" applyFill="1" applyBorder="1" applyAlignment="1">
      <alignment horizontal="center" vertical="center" wrapText="1"/>
    </xf>
    <xf numFmtId="0" fontId="7" fillId="6" borderId="0" xfId="4" quotePrefix="1" applyFont="1" applyBorder="1" applyAlignment="1">
      <alignment horizontal="center" vertical="center" wrapText="1"/>
    </xf>
    <xf numFmtId="0" fontId="7" fillId="6" borderId="0" xfId="4" applyFont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7" borderId="0" xfId="5" applyFont="1" applyBorder="1" applyAlignment="1">
      <alignment horizontal="center" vertical="center" wrapText="1"/>
    </xf>
    <xf numFmtId="0" fontId="7" fillId="8" borderId="0" xfId="6" applyFont="1" applyBorder="1" applyAlignment="1">
      <alignment horizontal="center" vertical="center" wrapText="1"/>
    </xf>
    <xf numFmtId="0" fontId="7" fillId="9" borderId="0" xfId="7" applyFont="1" applyBorder="1" applyAlignment="1">
      <alignment horizontal="center" vertical="center" wrapText="1"/>
    </xf>
    <xf numFmtId="0" fontId="7" fillId="7" borderId="0" xfId="5" quotePrefix="1" applyFont="1" applyBorder="1" applyAlignment="1">
      <alignment horizontal="center" vertical="center" wrapText="1"/>
    </xf>
    <xf numFmtId="0" fontId="7" fillId="8" borderId="0" xfId="6" quotePrefix="1" applyFont="1" applyBorder="1" applyAlignment="1">
      <alignment horizontal="center" vertical="center" wrapText="1"/>
    </xf>
    <xf numFmtId="0" fontId="9" fillId="5" borderId="3" xfId="3" applyFont="1" applyAlignment="1">
      <alignment horizontal="center" vertical="center" wrapText="1"/>
    </xf>
    <xf numFmtId="0" fontId="5" fillId="0" borderId="0" xfId="0" applyFont="1" applyAlignment="1">
      <alignment wrapText="1"/>
    </xf>
    <xf numFmtId="4" fontId="0" fillId="0" borderId="0" xfId="0" applyNumberFormat="1"/>
    <xf numFmtId="3" fontId="0" fillId="0" borderId="0" xfId="0" applyNumberFormat="1"/>
    <xf numFmtId="0" fontId="5" fillId="0" borderId="0" xfId="0" applyNumberFormat="1" applyFont="1"/>
    <xf numFmtId="167" fontId="5" fillId="0" borderId="0" xfId="1" applyNumberFormat="1" applyFont="1"/>
    <xf numFmtId="1" fontId="5" fillId="0" borderId="0" xfId="0" applyNumberFormat="1" applyFont="1"/>
    <xf numFmtId="0" fontId="7" fillId="3" borderId="0" xfId="0" quotePrefix="1" applyFont="1" applyFill="1" applyBorder="1" applyAlignment="1">
      <alignment horizontal="center" vertical="center" wrapText="1"/>
    </xf>
    <xf numFmtId="0" fontId="7" fillId="12" borderId="0" xfId="10" quotePrefix="1" applyFont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5" fillId="14" borderId="0" xfId="12" quotePrefix="1" applyFont="1" applyBorder="1" applyAlignment="1">
      <alignment horizontal="center" vertical="center" wrapText="1"/>
    </xf>
    <xf numFmtId="0" fontId="7" fillId="6" borderId="0" xfId="4" quotePrefix="1" applyFont="1" applyBorder="1" applyAlignment="1">
      <alignment horizontal="center" vertical="center" wrapText="1"/>
    </xf>
    <xf numFmtId="0" fontId="7" fillId="7" borderId="0" xfId="5" quotePrefix="1" applyFont="1" applyBorder="1" applyAlignment="1">
      <alignment horizontal="center" vertical="center" wrapText="1"/>
    </xf>
    <xf numFmtId="0" fontId="7" fillId="8" borderId="0" xfId="6" quotePrefix="1" applyFont="1" applyBorder="1" applyAlignment="1">
      <alignment horizontal="center" vertical="center" wrapText="1"/>
    </xf>
    <xf numFmtId="0" fontId="7" fillId="9" borderId="0" xfId="7" quotePrefix="1" applyFont="1" applyBorder="1" applyAlignment="1">
      <alignment horizontal="center" vertical="center" wrapText="1"/>
    </xf>
    <xf numFmtId="0" fontId="0" fillId="11" borderId="0" xfId="9" quotePrefix="1" applyFont="1" applyAlignment="1">
      <alignment horizontal="center" wrapText="1"/>
    </xf>
    <xf numFmtId="0" fontId="1" fillId="11" borderId="0" xfId="9" applyAlignment="1">
      <alignment horizontal="center" wrapText="1"/>
    </xf>
    <xf numFmtId="0" fontId="2" fillId="10" borderId="0" xfId="8" quotePrefix="1" applyAlignment="1">
      <alignment horizontal="center" vertical="top" wrapText="1"/>
    </xf>
    <xf numFmtId="0" fontId="3" fillId="5" borderId="3" xfId="3"/>
    <xf numFmtId="167" fontId="3" fillId="5" borderId="3" xfId="3" applyNumberFormat="1"/>
    <xf numFmtId="0" fontId="11" fillId="15" borderId="4" xfId="15"/>
    <xf numFmtId="0" fontId="11" fillId="15" borderId="4" xfId="15" applyNumberFormat="1"/>
    <xf numFmtId="0" fontId="11" fillId="15" borderId="4" xfId="15" quotePrefix="1" applyAlignment="1">
      <alignment horizontal="left"/>
    </xf>
    <xf numFmtId="1" fontId="11" fillId="15" borderId="4" xfId="15" applyNumberFormat="1"/>
    <xf numFmtId="0" fontId="11" fillId="15" borderId="4" xfId="15" applyNumberFormat="1" applyAlignment="1">
      <alignment horizontal="center" vertical="center"/>
    </xf>
    <xf numFmtId="167" fontId="11" fillId="15" borderId="4" xfId="15" applyNumberFormat="1"/>
    <xf numFmtId="166" fontId="3" fillId="5" borderId="3" xfId="3" applyNumberFormat="1"/>
    <xf numFmtId="0" fontId="11" fillId="15" borderId="4" xfId="15" applyAlignment="1">
      <alignment wrapText="1"/>
    </xf>
    <xf numFmtId="0" fontId="11" fillId="15" borderId="4" xfId="15" applyAlignment="1">
      <alignment horizontal="center" wrapText="1"/>
    </xf>
    <xf numFmtId="2" fontId="11" fillId="15" borderId="4" xfId="15" applyNumberFormat="1" applyAlignment="1">
      <alignment horizontal="center" wrapText="1"/>
    </xf>
    <xf numFmtId="10" fontId="11" fillId="15" borderId="4" xfId="15" applyNumberFormat="1" applyAlignment="1">
      <alignment horizontal="center" wrapText="1"/>
    </xf>
    <xf numFmtId="166" fontId="11" fillId="15" borderId="4" xfId="15" applyNumberFormat="1"/>
    <xf numFmtId="2" fontId="3" fillId="5" borderId="3" xfId="3" applyNumberFormat="1"/>
  </cellXfs>
  <cellStyles count="16">
    <cellStyle name="20% - Accent1" xfId="9" builtinId="30"/>
    <cellStyle name="20% - Accent2" xfId="11" builtinId="34"/>
    <cellStyle name="40% - Accent2" xfId="12" builtinId="35"/>
    <cellStyle name="60% - Accent1" xfId="4" builtinId="32"/>
    <cellStyle name="Accent1" xfId="8" builtinId="29"/>
    <cellStyle name="Accent2" xfId="10" builtinId="33"/>
    <cellStyle name="Accent3" xfId="5" builtinId="37"/>
    <cellStyle name="Accent4" xfId="6" builtinId="41"/>
    <cellStyle name="Accent5" xfId="7" builtinId="45"/>
    <cellStyle name="Comma" xfId="1" builtinId="3"/>
    <cellStyle name="Input" xfId="15" builtinId="20"/>
    <cellStyle name="Normal" xfId="0" builtinId="0"/>
    <cellStyle name="Normal 2" xfId="13"/>
    <cellStyle name="Output" xfId="3" builtinId="21"/>
    <cellStyle name="Percent" xfId="2" builtinId="5"/>
    <cellStyle name="Percent 2" xfId="14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5" formatCode="0.0%"/>
    </dxf>
    <dxf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1:B15" totalsRowShown="0" headerRowDxfId="1">
  <sortState ref="A2:B15">
    <sortCondition ref="A2"/>
  </sortState>
  <tableColumns count="2">
    <tableColumn id="1" name="Area"/>
    <tableColumn id="2" name="gMIG%" dataDxfId="0" dataCellStyle="Perce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abSelected="1" zoomScale="90" zoomScaleNormal="90" workbookViewId="0">
      <pane ySplit="10" topLeftCell="A11" activePane="bottomLeft" state="frozen"/>
      <selection pane="bottomLeft" activeCell="A11" sqref="A11"/>
    </sheetView>
  </sheetViews>
  <sheetFormatPr defaultRowHeight="11.25" x14ac:dyDescent="0.2"/>
  <cols>
    <col min="1" max="1" width="7.28515625" style="8" customWidth="1"/>
    <col min="2" max="2" width="26.42578125" style="8" customWidth="1"/>
    <col min="3" max="3" width="9.85546875" style="8" customWidth="1"/>
    <col min="4" max="4" width="12.5703125" style="8" customWidth="1"/>
    <col min="5" max="5" width="11.140625" style="8" customWidth="1"/>
    <col min="6" max="6" width="10" style="8" customWidth="1"/>
    <col min="7" max="7" width="13.85546875" style="8" customWidth="1"/>
    <col min="8" max="9" width="8.5703125" style="8" customWidth="1"/>
    <col min="10" max="11" width="6.140625" style="8" customWidth="1"/>
    <col min="12" max="12" width="6.85546875" style="8" customWidth="1"/>
    <col min="13" max="13" width="6.140625" style="8" customWidth="1"/>
    <col min="14" max="14" width="8.7109375" style="8" bestFit="1" customWidth="1"/>
    <col min="15" max="17" width="6.140625" style="8" customWidth="1"/>
    <col min="18" max="18" width="8.7109375" style="8" bestFit="1" customWidth="1"/>
    <col min="19" max="21" width="6.140625" style="8" customWidth="1"/>
    <col min="22" max="22" width="6.42578125" style="8" customWidth="1"/>
    <col min="23" max="25" width="6.140625" style="8" customWidth="1"/>
    <col min="26" max="28" width="9.140625" style="8"/>
    <col min="29" max="29" width="9.28515625" style="8" customWidth="1"/>
    <col min="30" max="30" width="11.85546875" style="8" customWidth="1"/>
    <col min="31" max="31" width="13.28515625" style="8" customWidth="1"/>
    <col min="32" max="16384" width="9.140625" style="8"/>
  </cols>
  <sheetData>
    <row r="1" spans="1:30" x14ac:dyDescent="0.2">
      <c r="D1" s="9" t="s">
        <v>7</v>
      </c>
      <c r="E1" s="9" t="s">
        <v>8</v>
      </c>
    </row>
    <row r="2" spans="1:30" x14ac:dyDescent="0.2">
      <c r="D2" s="9" t="s">
        <v>6</v>
      </c>
      <c r="E2" s="10">
        <v>0.8</v>
      </c>
    </row>
    <row r="3" spans="1:30" x14ac:dyDescent="0.2">
      <c r="D3" s="9" t="s">
        <v>9</v>
      </c>
      <c r="E3" s="11">
        <v>0.01</v>
      </c>
    </row>
    <row r="4" spans="1:30" x14ac:dyDescent="0.2">
      <c r="D4" s="9" t="s">
        <v>10</v>
      </c>
      <c r="E4" s="11">
        <v>0.01</v>
      </c>
    </row>
    <row r="5" spans="1:30" ht="22.5" x14ac:dyDescent="0.2">
      <c r="D5" s="9" t="s">
        <v>11</v>
      </c>
      <c r="E5" s="12">
        <v>0.4</v>
      </c>
    </row>
    <row r="6" spans="1:30" x14ac:dyDescent="0.2">
      <c r="D6" s="9" t="s">
        <v>13</v>
      </c>
      <c r="E6" s="12" t="s">
        <v>14</v>
      </c>
      <c r="Z6" s="13">
        <f>COUNTIF(Z11:Z4071,TRUE)</f>
        <v>0</v>
      </c>
      <c r="AA6" s="13">
        <f>COUNTIF(AA11:AA4071,TRUE)</f>
        <v>0</v>
      </c>
      <c r="AB6" s="13">
        <f>COUNTIF(AB11:AB4071,TRUE)</f>
        <v>0</v>
      </c>
      <c r="AC6" s="13">
        <f>COUNTIF(AC11:AC4071,TRUE)</f>
        <v>0</v>
      </c>
    </row>
    <row r="8" spans="1:30" ht="31.5" customHeight="1" x14ac:dyDescent="0.2">
      <c r="B8" s="35" t="s">
        <v>46</v>
      </c>
      <c r="C8" s="35"/>
      <c r="D8" s="35"/>
      <c r="E8" s="35"/>
      <c r="F8" s="35"/>
      <c r="G8" s="35"/>
      <c r="H8" s="34" t="s">
        <v>33</v>
      </c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</row>
    <row r="9" spans="1:30" ht="22.5" customHeight="1" x14ac:dyDescent="0.2">
      <c r="B9" s="37" t="s">
        <v>35</v>
      </c>
      <c r="C9" s="37"/>
      <c r="D9" s="37"/>
      <c r="E9" s="37"/>
      <c r="F9" s="37"/>
      <c r="G9" s="14" t="s">
        <v>36</v>
      </c>
      <c r="H9" s="38"/>
      <c r="I9" s="38"/>
      <c r="J9" s="34" t="s">
        <v>38</v>
      </c>
      <c r="K9" s="34"/>
      <c r="L9" s="34"/>
      <c r="M9" s="34"/>
      <c r="N9" s="39" t="s">
        <v>39</v>
      </c>
      <c r="O9" s="39"/>
      <c r="P9" s="39"/>
      <c r="Q9" s="39"/>
      <c r="R9" s="40" t="s">
        <v>43</v>
      </c>
      <c r="S9" s="40"/>
      <c r="T9" s="40"/>
      <c r="U9" s="40"/>
      <c r="V9" s="41" t="s">
        <v>44</v>
      </c>
      <c r="W9" s="41"/>
      <c r="X9" s="41"/>
      <c r="Y9" s="41"/>
      <c r="Z9" s="36" t="s">
        <v>34</v>
      </c>
      <c r="AA9" s="36"/>
      <c r="AB9" s="36"/>
      <c r="AC9" s="36"/>
      <c r="AD9" s="15"/>
    </row>
    <row r="10" spans="1:30" s="28" customFormat="1" ht="61.5" customHeight="1" x14ac:dyDescent="0.2">
      <c r="A10" s="16" t="s">
        <v>1</v>
      </c>
      <c r="B10" s="17" t="s">
        <v>0</v>
      </c>
      <c r="C10" s="18" t="s">
        <v>2</v>
      </c>
      <c r="D10" s="18" t="s">
        <v>56</v>
      </c>
      <c r="E10" s="18" t="s">
        <v>57</v>
      </c>
      <c r="F10" s="18" t="s">
        <v>4</v>
      </c>
      <c r="G10" s="18" t="s">
        <v>58</v>
      </c>
      <c r="H10" s="19" t="s">
        <v>5</v>
      </c>
      <c r="I10" s="20" t="s">
        <v>12</v>
      </c>
      <c r="J10" s="21" t="s">
        <v>16</v>
      </c>
      <c r="K10" s="21" t="s">
        <v>17</v>
      </c>
      <c r="L10" s="21" t="s">
        <v>18</v>
      </c>
      <c r="M10" s="21" t="s">
        <v>19</v>
      </c>
      <c r="N10" s="22" t="s">
        <v>16</v>
      </c>
      <c r="O10" s="22" t="s">
        <v>17</v>
      </c>
      <c r="P10" s="22" t="s">
        <v>18</v>
      </c>
      <c r="Q10" s="22" t="s">
        <v>19</v>
      </c>
      <c r="R10" s="23" t="s">
        <v>16</v>
      </c>
      <c r="S10" s="23" t="s">
        <v>17</v>
      </c>
      <c r="T10" s="23" t="s">
        <v>18</v>
      </c>
      <c r="U10" s="23" t="s">
        <v>19</v>
      </c>
      <c r="V10" s="24" t="s">
        <v>16</v>
      </c>
      <c r="W10" s="24" t="s">
        <v>17</v>
      </c>
      <c r="X10" s="24" t="s">
        <v>18</v>
      </c>
      <c r="Y10" s="24" t="s">
        <v>19</v>
      </c>
      <c r="Z10" s="21" t="s">
        <v>37</v>
      </c>
      <c r="AA10" s="25" t="s">
        <v>40</v>
      </c>
      <c r="AB10" s="26" t="s">
        <v>41</v>
      </c>
      <c r="AC10" s="25" t="s">
        <v>42</v>
      </c>
      <c r="AD10" s="27" t="s">
        <v>45</v>
      </c>
    </row>
    <row r="11" spans="1:30" s="1" customFormat="1" ht="12.75" x14ac:dyDescent="0.2">
      <c r="A11" s="47"/>
      <c r="B11" s="54"/>
      <c r="C11" s="55" t="str">
        <f>RIGHT(B11,4)</f>
        <v/>
      </c>
      <c r="D11" s="56"/>
      <c r="E11" s="56"/>
      <c r="F11" s="57"/>
      <c r="G11" s="58"/>
      <c r="H11" s="53">
        <f>D11*F11</f>
        <v>0</v>
      </c>
      <c r="I11" s="53">
        <f>G11*$E$5</f>
        <v>0</v>
      </c>
      <c r="J11" s="53" t="e">
        <f>G11*(1+VLOOKUP(A11,'Generation Growth'!$A$1:$B$20,2,FALSE))^2.5</f>
        <v>#N/A</v>
      </c>
      <c r="K11" s="53">
        <f>H11*(1+$E$3)^2.5</f>
        <v>0</v>
      </c>
      <c r="L11" s="53">
        <f>D11*(1+$E$4)^2.5</f>
        <v>0</v>
      </c>
      <c r="M11" s="53" t="e">
        <f>I11*(1+VLOOKUP(A11,'Generation Growth'!$A$1:$B$20,2,FALSE))^2.5</f>
        <v>#N/A</v>
      </c>
      <c r="N11" s="53" t="e">
        <f>G11*(1+VLOOKUP(A11,'Generation Growth'!$A$1:$B$20,2,FALSE))^5</f>
        <v>#N/A</v>
      </c>
      <c r="O11" s="53">
        <f>H11*(1+$E$3)^5</f>
        <v>0</v>
      </c>
      <c r="P11" s="53">
        <f>D11*(1+$E$4)^5</f>
        <v>0</v>
      </c>
      <c r="Q11" s="53" t="e">
        <f>I11*(1+VLOOKUP(A11,'Generation Growth'!$A$1:$B$20,2,FALSE))^5</f>
        <v>#N/A</v>
      </c>
      <c r="R11" s="53" t="e">
        <f>G11*(1+VLOOKUP(A11,'Generation Growth'!$A$1:$B$20,2,FALSE))^7.5</f>
        <v>#N/A</v>
      </c>
      <c r="S11" s="53">
        <f>H11*(1+$E$3)^7.5</f>
        <v>0</v>
      </c>
      <c r="T11" s="53">
        <f>D11*(1+$E$4)^7.5</f>
        <v>0</v>
      </c>
      <c r="U11" s="53" t="e">
        <f>I11*(1+VLOOKUP(A11,'Generation Growth'!$A$1:$B$20,2,FALSE))^7.5</f>
        <v>#N/A</v>
      </c>
      <c r="V11" s="53" t="e">
        <f>G11*(1+VLOOKUP(A11,'Generation Growth'!$A$1:$B$20,2,FALSE))^10</f>
        <v>#N/A</v>
      </c>
      <c r="W11" s="53">
        <f>H11*(1+$E$3)^10</f>
        <v>0</v>
      </c>
      <c r="X11" s="53">
        <f>D11*(1+$E$4)^10</f>
        <v>0</v>
      </c>
      <c r="Y11" s="53" t="e">
        <f>I11*(1+VLOOKUP(A11,'Generation Growth'!$A$1:$B$20,2,FALSE))^10</f>
        <v>#N/A</v>
      </c>
      <c r="Z11" s="45" t="e">
        <f>AND(E11*$E$2&lt;J11-K11,J11-K11&gt;L11-M11)</f>
        <v>#N/A</v>
      </c>
      <c r="AA11" s="45" t="e">
        <f>AND(E11*$E$2&lt;N11-O11,N11-O11&gt;P11-Q11)</f>
        <v>#N/A</v>
      </c>
      <c r="AB11" s="45" t="e">
        <f>AND(E11*$E$2&lt;R11-S11,R11-S11&gt;T11-U11)</f>
        <v>#N/A</v>
      </c>
      <c r="AC11" s="59" t="e">
        <f>AND(E11*$E$2&lt;V11-W11,V11-W11&gt;X11-Y11)</f>
        <v>#N/A</v>
      </c>
      <c r="AD11" s="59" t="e">
        <f>IF(Z11=TRUE,"2.5",IF(AA11=TRUE,"5",IF(AB11=TRUE,"7.5",IF(AC11=TRUE,"10","Not GDA"))))</f>
        <v>#N/A</v>
      </c>
    </row>
    <row r="12" spans="1:30" s="1" customFormat="1" ht="12.75" x14ac:dyDescent="0.2">
      <c r="A12" s="47"/>
      <c r="B12" s="54"/>
      <c r="C12" s="55" t="str">
        <f t="shared" ref="C12:C39" si="0">RIGHT(B12,4)</f>
        <v/>
      </c>
      <c r="D12" s="56"/>
      <c r="E12" s="56"/>
      <c r="F12" s="57"/>
      <c r="G12" s="58"/>
      <c r="H12" s="53">
        <f t="shared" ref="H12:H39" si="1">D12*F12</f>
        <v>0</v>
      </c>
      <c r="I12" s="53">
        <f t="shared" ref="I12:I39" si="2">G12*$E$5</f>
        <v>0</v>
      </c>
      <c r="J12" s="53" t="e">
        <f>G12*(1+VLOOKUP(A12,'Generation Growth'!$A$1:$B$20,2,FALSE))^2.5</f>
        <v>#N/A</v>
      </c>
      <c r="K12" s="53">
        <f t="shared" ref="K12:K39" si="3">H12*(1+$E$3)^2.5</f>
        <v>0</v>
      </c>
      <c r="L12" s="53">
        <f t="shared" ref="L12:L39" si="4">D12*(1+$E$4)^2.5</f>
        <v>0</v>
      </c>
      <c r="M12" s="53" t="e">
        <f>I12*(1+VLOOKUP(A12,'Generation Growth'!$A$1:$B$20,2,FALSE))^2.5</f>
        <v>#N/A</v>
      </c>
      <c r="N12" s="53" t="e">
        <f>G12*(1+VLOOKUP(A12,'Generation Growth'!$A$1:$B$20,2,FALSE))^5</f>
        <v>#N/A</v>
      </c>
      <c r="O12" s="53">
        <f t="shared" ref="O12:O39" si="5">H12*(1+$E$3)^5</f>
        <v>0</v>
      </c>
      <c r="P12" s="53">
        <f t="shared" ref="P12:P39" si="6">D12*(1+$E$4)^5</f>
        <v>0</v>
      </c>
      <c r="Q12" s="53" t="e">
        <f>I12*(1+VLOOKUP(A12,'Generation Growth'!$A$1:$B$20,2,FALSE))^5</f>
        <v>#N/A</v>
      </c>
      <c r="R12" s="53" t="e">
        <f>G12*(1+VLOOKUP(A12,'Generation Growth'!$A$1:$B$20,2,FALSE))^7.5</f>
        <v>#N/A</v>
      </c>
      <c r="S12" s="53">
        <f t="shared" ref="S12:S39" si="7">H12*(1+$E$3)^7.5</f>
        <v>0</v>
      </c>
      <c r="T12" s="53">
        <f t="shared" ref="T12:T39" si="8">D12*(1+$E$4)^7.5</f>
        <v>0</v>
      </c>
      <c r="U12" s="53" t="e">
        <f>I12*(1+VLOOKUP(A12,'Generation Growth'!$A$1:$B$20,2,FALSE))^7.5</f>
        <v>#N/A</v>
      </c>
      <c r="V12" s="53" t="e">
        <f>G12*(1+VLOOKUP(A12,'Generation Growth'!$A$1:$B$20,2,FALSE))^10</f>
        <v>#N/A</v>
      </c>
      <c r="W12" s="53">
        <f t="shared" ref="W12:W39" si="9">H12*(1+$E$3)^10</f>
        <v>0</v>
      </c>
      <c r="X12" s="53">
        <f t="shared" ref="X12:X39" si="10">D12*(1+$E$4)^10</f>
        <v>0</v>
      </c>
      <c r="Y12" s="53" t="e">
        <f>I12*(1+VLOOKUP(A12,'Generation Growth'!$A$1:$B$20,2,FALSE))^10</f>
        <v>#N/A</v>
      </c>
      <c r="Z12" s="45" t="e">
        <f t="shared" ref="Z12:Z39" si="11">AND(E12*$E$2&lt;J12-K12,J12-K12&gt;L12-M12)</f>
        <v>#N/A</v>
      </c>
      <c r="AA12" s="45" t="e">
        <f t="shared" ref="AA12:AA39" si="12">AND(E12*$E$2&lt;N12-O12,N12-O12&gt;P12-Q12)</f>
        <v>#N/A</v>
      </c>
      <c r="AB12" s="45" t="e">
        <f t="shared" ref="AB12:AB39" si="13">AND(E12*$E$2&lt;R12-S12,R12-S12&gt;T12-U12)</f>
        <v>#N/A</v>
      </c>
      <c r="AC12" s="59" t="e">
        <f t="shared" ref="AC12:AC39" si="14">AND(E12*$E$2&lt;V12-W12,V12-W12&gt;X12-Y12)</f>
        <v>#N/A</v>
      </c>
      <c r="AD12" s="59" t="e">
        <f t="shared" ref="AD12:AD39" si="15">IF(Z12=TRUE,"2.5",IF(AA12=TRUE,"5",IF(AB12=TRUE,"7.5",IF(AC12=TRUE,"10","Not GDA"))))</f>
        <v>#N/A</v>
      </c>
    </row>
    <row r="13" spans="1:30" s="1" customFormat="1" ht="12.75" x14ac:dyDescent="0.2">
      <c r="A13" s="47"/>
      <c r="B13" s="54"/>
      <c r="C13" s="55" t="str">
        <f t="shared" si="0"/>
        <v/>
      </c>
      <c r="D13" s="56"/>
      <c r="E13" s="56"/>
      <c r="F13" s="57"/>
      <c r="G13" s="58"/>
      <c r="H13" s="53">
        <f t="shared" si="1"/>
        <v>0</v>
      </c>
      <c r="I13" s="53">
        <f t="shared" si="2"/>
        <v>0</v>
      </c>
      <c r="J13" s="53" t="e">
        <f>G13*(1+VLOOKUP(A13,'Generation Growth'!$A$1:$B$20,2,FALSE))^2.5</f>
        <v>#N/A</v>
      </c>
      <c r="K13" s="53">
        <f t="shared" si="3"/>
        <v>0</v>
      </c>
      <c r="L13" s="53">
        <f t="shared" si="4"/>
        <v>0</v>
      </c>
      <c r="M13" s="53" t="e">
        <f>I13*(1+VLOOKUP(A13,'Generation Growth'!$A$1:$B$20,2,FALSE))^2.5</f>
        <v>#N/A</v>
      </c>
      <c r="N13" s="53" t="e">
        <f>G13*(1+VLOOKUP(A13,'Generation Growth'!$A$1:$B$20,2,FALSE))^5</f>
        <v>#N/A</v>
      </c>
      <c r="O13" s="53">
        <f t="shared" si="5"/>
        <v>0</v>
      </c>
      <c r="P13" s="53">
        <f t="shared" si="6"/>
        <v>0</v>
      </c>
      <c r="Q13" s="53" t="e">
        <f>I13*(1+VLOOKUP(A13,'Generation Growth'!$A$1:$B$20,2,FALSE))^5</f>
        <v>#N/A</v>
      </c>
      <c r="R13" s="53" t="e">
        <f>G13*(1+VLOOKUP(A13,'Generation Growth'!$A$1:$B$20,2,FALSE))^7.5</f>
        <v>#N/A</v>
      </c>
      <c r="S13" s="53">
        <f t="shared" si="7"/>
        <v>0</v>
      </c>
      <c r="T13" s="53">
        <f t="shared" si="8"/>
        <v>0</v>
      </c>
      <c r="U13" s="53" t="e">
        <f>I13*(1+VLOOKUP(A13,'Generation Growth'!$A$1:$B$20,2,FALSE))^7.5</f>
        <v>#N/A</v>
      </c>
      <c r="V13" s="53" t="e">
        <f>G13*(1+VLOOKUP(A13,'Generation Growth'!$A$1:$B$20,2,FALSE))^10</f>
        <v>#N/A</v>
      </c>
      <c r="W13" s="53">
        <f t="shared" si="9"/>
        <v>0</v>
      </c>
      <c r="X13" s="53">
        <f t="shared" si="10"/>
        <v>0</v>
      </c>
      <c r="Y13" s="53" t="e">
        <f>I13*(1+VLOOKUP(A13,'Generation Growth'!$A$1:$B$20,2,FALSE))^10</f>
        <v>#N/A</v>
      </c>
      <c r="Z13" s="45" t="e">
        <f t="shared" si="11"/>
        <v>#N/A</v>
      </c>
      <c r="AA13" s="45" t="e">
        <f t="shared" si="12"/>
        <v>#N/A</v>
      </c>
      <c r="AB13" s="45" t="e">
        <f t="shared" si="13"/>
        <v>#N/A</v>
      </c>
      <c r="AC13" s="59" t="e">
        <f t="shared" si="14"/>
        <v>#N/A</v>
      </c>
      <c r="AD13" s="59" t="e">
        <f t="shared" si="15"/>
        <v>#N/A</v>
      </c>
    </row>
    <row r="14" spans="1:30" s="1" customFormat="1" ht="12.75" x14ac:dyDescent="0.2">
      <c r="A14" s="47"/>
      <c r="B14" s="54"/>
      <c r="C14" s="55" t="str">
        <f t="shared" si="0"/>
        <v/>
      </c>
      <c r="D14" s="56"/>
      <c r="E14" s="56"/>
      <c r="F14" s="57"/>
      <c r="G14" s="58"/>
      <c r="H14" s="53">
        <f t="shared" si="1"/>
        <v>0</v>
      </c>
      <c r="I14" s="53">
        <f t="shared" si="2"/>
        <v>0</v>
      </c>
      <c r="J14" s="53" t="e">
        <f>G14*(1+VLOOKUP(A14,'Generation Growth'!$A$1:$B$20,2,FALSE))^2.5</f>
        <v>#N/A</v>
      </c>
      <c r="K14" s="53">
        <f t="shared" si="3"/>
        <v>0</v>
      </c>
      <c r="L14" s="53">
        <f t="shared" si="4"/>
        <v>0</v>
      </c>
      <c r="M14" s="53" t="e">
        <f>I14*(1+VLOOKUP(A14,'Generation Growth'!$A$1:$B$20,2,FALSE))^2.5</f>
        <v>#N/A</v>
      </c>
      <c r="N14" s="53" t="e">
        <f>G14*(1+VLOOKUP(A14,'Generation Growth'!$A$1:$B$20,2,FALSE))^5</f>
        <v>#N/A</v>
      </c>
      <c r="O14" s="53">
        <f t="shared" si="5"/>
        <v>0</v>
      </c>
      <c r="P14" s="53">
        <f t="shared" si="6"/>
        <v>0</v>
      </c>
      <c r="Q14" s="53" t="e">
        <f>I14*(1+VLOOKUP(A14,'Generation Growth'!$A$1:$B$20,2,FALSE))^5</f>
        <v>#N/A</v>
      </c>
      <c r="R14" s="53" t="e">
        <f>G14*(1+VLOOKUP(A14,'Generation Growth'!$A$1:$B$20,2,FALSE))^7.5</f>
        <v>#N/A</v>
      </c>
      <c r="S14" s="53">
        <f t="shared" si="7"/>
        <v>0</v>
      </c>
      <c r="T14" s="53">
        <f t="shared" si="8"/>
        <v>0</v>
      </c>
      <c r="U14" s="53" t="e">
        <f>I14*(1+VLOOKUP(A14,'Generation Growth'!$A$1:$B$20,2,FALSE))^7.5</f>
        <v>#N/A</v>
      </c>
      <c r="V14" s="53" t="e">
        <f>G14*(1+VLOOKUP(A14,'Generation Growth'!$A$1:$B$20,2,FALSE))^10</f>
        <v>#N/A</v>
      </c>
      <c r="W14" s="53">
        <f t="shared" si="9"/>
        <v>0</v>
      </c>
      <c r="X14" s="53">
        <f t="shared" si="10"/>
        <v>0</v>
      </c>
      <c r="Y14" s="53" t="e">
        <f>I14*(1+VLOOKUP(A14,'Generation Growth'!$A$1:$B$20,2,FALSE))^10</f>
        <v>#N/A</v>
      </c>
      <c r="Z14" s="45" t="e">
        <f t="shared" si="11"/>
        <v>#N/A</v>
      </c>
      <c r="AA14" s="45" t="e">
        <f t="shared" si="12"/>
        <v>#N/A</v>
      </c>
      <c r="AB14" s="45" t="e">
        <f t="shared" si="13"/>
        <v>#N/A</v>
      </c>
      <c r="AC14" s="59" t="e">
        <f t="shared" si="14"/>
        <v>#N/A</v>
      </c>
      <c r="AD14" s="59" t="e">
        <f t="shared" si="15"/>
        <v>#N/A</v>
      </c>
    </row>
    <row r="15" spans="1:30" s="1" customFormat="1" ht="12.75" x14ac:dyDescent="0.2">
      <c r="A15" s="47"/>
      <c r="B15" s="54"/>
      <c r="C15" s="55" t="str">
        <f t="shared" si="0"/>
        <v/>
      </c>
      <c r="D15" s="56"/>
      <c r="E15" s="56"/>
      <c r="F15" s="57"/>
      <c r="G15" s="58"/>
      <c r="H15" s="53">
        <f t="shared" si="1"/>
        <v>0</v>
      </c>
      <c r="I15" s="53">
        <f t="shared" si="2"/>
        <v>0</v>
      </c>
      <c r="J15" s="53" t="e">
        <f>G15*(1+VLOOKUP(A15,'Generation Growth'!$A$1:$B$20,2,FALSE))^2.5</f>
        <v>#N/A</v>
      </c>
      <c r="K15" s="53">
        <f t="shared" si="3"/>
        <v>0</v>
      </c>
      <c r="L15" s="53">
        <f t="shared" si="4"/>
        <v>0</v>
      </c>
      <c r="M15" s="53" t="e">
        <f>I15*(1+VLOOKUP(A15,'Generation Growth'!$A$1:$B$20,2,FALSE))^2.5</f>
        <v>#N/A</v>
      </c>
      <c r="N15" s="53" t="e">
        <f>G15*(1+VLOOKUP(A15,'Generation Growth'!$A$1:$B$20,2,FALSE))^5</f>
        <v>#N/A</v>
      </c>
      <c r="O15" s="53">
        <f t="shared" si="5"/>
        <v>0</v>
      </c>
      <c r="P15" s="53">
        <f t="shared" si="6"/>
        <v>0</v>
      </c>
      <c r="Q15" s="53" t="e">
        <f>I15*(1+VLOOKUP(A15,'Generation Growth'!$A$1:$B$20,2,FALSE))^5</f>
        <v>#N/A</v>
      </c>
      <c r="R15" s="53" t="e">
        <f>G15*(1+VLOOKUP(A15,'Generation Growth'!$A$1:$B$20,2,FALSE))^7.5</f>
        <v>#N/A</v>
      </c>
      <c r="S15" s="53">
        <f t="shared" si="7"/>
        <v>0</v>
      </c>
      <c r="T15" s="53">
        <f t="shared" si="8"/>
        <v>0</v>
      </c>
      <c r="U15" s="53" t="e">
        <f>I15*(1+VLOOKUP(A15,'Generation Growth'!$A$1:$B$20,2,FALSE))^7.5</f>
        <v>#N/A</v>
      </c>
      <c r="V15" s="53" t="e">
        <f>G15*(1+VLOOKUP(A15,'Generation Growth'!$A$1:$B$20,2,FALSE))^10</f>
        <v>#N/A</v>
      </c>
      <c r="W15" s="53">
        <f t="shared" si="9"/>
        <v>0</v>
      </c>
      <c r="X15" s="53">
        <f t="shared" si="10"/>
        <v>0</v>
      </c>
      <c r="Y15" s="53" t="e">
        <f>I15*(1+VLOOKUP(A15,'Generation Growth'!$A$1:$B$20,2,FALSE))^10</f>
        <v>#N/A</v>
      </c>
      <c r="Z15" s="45" t="e">
        <f t="shared" si="11"/>
        <v>#N/A</v>
      </c>
      <c r="AA15" s="45" t="e">
        <f t="shared" si="12"/>
        <v>#N/A</v>
      </c>
      <c r="AB15" s="45" t="e">
        <f t="shared" si="13"/>
        <v>#N/A</v>
      </c>
      <c r="AC15" s="59" t="e">
        <f t="shared" si="14"/>
        <v>#N/A</v>
      </c>
      <c r="AD15" s="59" t="e">
        <f t="shared" si="15"/>
        <v>#N/A</v>
      </c>
    </row>
    <row r="16" spans="1:30" s="1" customFormat="1" ht="12.75" x14ac:dyDescent="0.2">
      <c r="A16" s="47"/>
      <c r="B16" s="54"/>
      <c r="C16" s="55" t="str">
        <f t="shared" si="0"/>
        <v/>
      </c>
      <c r="D16" s="56"/>
      <c r="E16" s="56"/>
      <c r="F16" s="57"/>
      <c r="G16" s="58"/>
      <c r="H16" s="53">
        <f t="shared" si="1"/>
        <v>0</v>
      </c>
      <c r="I16" s="53">
        <f t="shared" si="2"/>
        <v>0</v>
      </c>
      <c r="J16" s="53" t="e">
        <f>G16*(1+VLOOKUP(A16,'Generation Growth'!$A$1:$B$20,2,FALSE))^2.5</f>
        <v>#N/A</v>
      </c>
      <c r="K16" s="53">
        <f t="shared" si="3"/>
        <v>0</v>
      </c>
      <c r="L16" s="53">
        <f t="shared" si="4"/>
        <v>0</v>
      </c>
      <c r="M16" s="53" t="e">
        <f>I16*(1+VLOOKUP(A16,'Generation Growth'!$A$1:$B$20,2,FALSE))^2.5</f>
        <v>#N/A</v>
      </c>
      <c r="N16" s="53" t="e">
        <f>G16*(1+VLOOKUP(A16,'Generation Growth'!$A$1:$B$20,2,FALSE))^5</f>
        <v>#N/A</v>
      </c>
      <c r="O16" s="53">
        <f t="shared" si="5"/>
        <v>0</v>
      </c>
      <c r="P16" s="53">
        <f t="shared" si="6"/>
        <v>0</v>
      </c>
      <c r="Q16" s="53" t="e">
        <f>I16*(1+VLOOKUP(A16,'Generation Growth'!$A$1:$B$20,2,FALSE))^5</f>
        <v>#N/A</v>
      </c>
      <c r="R16" s="53" t="e">
        <f>G16*(1+VLOOKUP(A16,'Generation Growth'!$A$1:$B$20,2,FALSE))^7.5</f>
        <v>#N/A</v>
      </c>
      <c r="S16" s="53">
        <f t="shared" si="7"/>
        <v>0</v>
      </c>
      <c r="T16" s="53">
        <f t="shared" si="8"/>
        <v>0</v>
      </c>
      <c r="U16" s="53" t="e">
        <f>I16*(1+VLOOKUP(A16,'Generation Growth'!$A$1:$B$20,2,FALSE))^7.5</f>
        <v>#N/A</v>
      </c>
      <c r="V16" s="53" t="e">
        <f>G16*(1+VLOOKUP(A16,'Generation Growth'!$A$1:$B$20,2,FALSE))^10</f>
        <v>#N/A</v>
      </c>
      <c r="W16" s="53">
        <f t="shared" si="9"/>
        <v>0</v>
      </c>
      <c r="X16" s="53">
        <f t="shared" si="10"/>
        <v>0</v>
      </c>
      <c r="Y16" s="53" t="e">
        <f>I16*(1+VLOOKUP(A16,'Generation Growth'!$A$1:$B$20,2,FALSE))^10</f>
        <v>#N/A</v>
      </c>
      <c r="Z16" s="45" t="e">
        <f t="shared" si="11"/>
        <v>#N/A</v>
      </c>
      <c r="AA16" s="45" t="e">
        <f t="shared" si="12"/>
        <v>#N/A</v>
      </c>
      <c r="AB16" s="45" t="e">
        <f t="shared" si="13"/>
        <v>#N/A</v>
      </c>
      <c r="AC16" s="59" t="e">
        <f t="shared" si="14"/>
        <v>#N/A</v>
      </c>
      <c r="AD16" s="59" t="e">
        <f t="shared" si="15"/>
        <v>#N/A</v>
      </c>
    </row>
    <row r="17" spans="1:30" s="1" customFormat="1" ht="12.75" x14ac:dyDescent="0.2">
      <c r="A17" s="47"/>
      <c r="B17" s="54"/>
      <c r="C17" s="55" t="str">
        <f t="shared" si="0"/>
        <v/>
      </c>
      <c r="D17" s="56"/>
      <c r="E17" s="56"/>
      <c r="F17" s="57"/>
      <c r="G17" s="58"/>
      <c r="H17" s="53">
        <f t="shared" si="1"/>
        <v>0</v>
      </c>
      <c r="I17" s="53">
        <f t="shared" si="2"/>
        <v>0</v>
      </c>
      <c r="J17" s="53" t="e">
        <f>G17*(1+VLOOKUP(A17,'Generation Growth'!$A$1:$B$20,2,FALSE))^2.5</f>
        <v>#N/A</v>
      </c>
      <c r="K17" s="53">
        <f t="shared" si="3"/>
        <v>0</v>
      </c>
      <c r="L17" s="53">
        <f t="shared" si="4"/>
        <v>0</v>
      </c>
      <c r="M17" s="53" t="e">
        <f>I17*(1+VLOOKUP(A17,'Generation Growth'!$A$1:$B$20,2,FALSE))^2.5</f>
        <v>#N/A</v>
      </c>
      <c r="N17" s="53" t="e">
        <f>G17*(1+VLOOKUP(A17,'Generation Growth'!$A$1:$B$20,2,FALSE))^5</f>
        <v>#N/A</v>
      </c>
      <c r="O17" s="53">
        <f t="shared" si="5"/>
        <v>0</v>
      </c>
      <c r="P17" s="53">
        <f t="shared" si="6"/>
        <v>0</v>
      </c>
      <c r="Q17" s="53" t="e">
        <f>I17*(1+VLOOKUP(A17,'Generation Growth'!$A$1:$B$20,2,FALSE))^5</f>
        <v>#N/A</v>
      </c>
      <c r="R17" s="53" t="e">
        <f>G17*(1+VLOOKUP(A17,'Generation Growth'!$A$1:$B$20,2,FALSE))^7.5</f>
        <v>#N/A</v>
      </c>
      <c r="S17" s="53">
        <f t="shared" si="7"/>
        <v>0</v>
      </c>
      <c r="T17" s="53">
        <f t="shared" si="8"/>
        <v>0</v>
      </c>
      <c r="U17" s="53" t="e">
        <f>I17*(1+VLOOKUP(A17,'Generation Growth'!$A$1:$B$20,2,FALSE))^7.5</f>
        <v>#N/A</v>
      </c>
      <c r="V17" s="53" t="e">
        <f>G17*(1+VLOOKUP(A17,'Generation Growth'!$A$1:$B$20,2,FALSE))^10</f>
        <v>#N/A</v>
      </c>
      <c r="W17" s="53">
        <f t="shared" si="9"/>
        <v>0</v>
      </c>
      <c r="X17" s="53">
        <f t="shared" si="10"/>
        <v>0</v>
      </c>
      <c r="Y17" s="53" t="e">
        <f>I17*(1+VLOOKUP(A17,'Generation Growth'!$A$1:$B$20,2,FALSE))^10</f>
        <v>#N/A</v>
      </c>
      <c r="Z17" s="45" t="e">
        <f t="shared" si="11"/>
        <v>#N/A</v>
      </c>
      <c r="AA17" s="45" t="e">
        <f t="shared" si="12"/>
        <v>#N/A</v>
      </c>
      <c r="AB17" s="45" t="e">
        <f t="shared" si="13"/>
        <v>#N/A</v>
      </c>
      <c r="AC17" s="59" t="e">
        <f t="shared" si="14"/>
        <v>#N/A</v>
      </c>
      <c r="AD17" s="59" t="e">
        <f t="shared" si="15"/>
        <v>#N/A</v>
      </c>
    </row>
    <row r="18" spans="1:30" s="1" customFormat="1" ht="12.75" x14ac:dyDescent="0.2">
      <c r="A18" s="47"/>
      <c r="B18" s="54"/>
      <c r="C18" s="55" t="str">
        <f t="shared" si="0"/>
        <v/>
      </c>
      <c r="D18" s="56"/>
      <c r="E18" s="56"/>
      <c r="F18" s="57"/>
      <c r="G18" s="58"/>
      <c r="H18" s="53">
        <f t="shared" si="1"/>
        <v>0</v>
      </c>
      <c r="I18" s="53">
        <f t="shared" si="2"/>
        <v>0</v>
      </c>
      <c r="J18" s="53" t="e">
        <f>G18*(1+VLOOKUP(A18,'Generation Growth'!$A$1:$B$20,2,FALSE))^2.5</f>
        <v>#N/A</v>
      </c>
      <c r="K18" s="53">
        <f t="shared" si="3"/>
        <v>0</v>
      </c>
      <c r="L18" s="53">
        <f t="shared" si="4"/>
        <v>0</v>
      </c>
      <c r="M18" s="53" t="e">
        <f>I18*(1+VLOOKUP(A18,'Generation Growth'!$A$1:$B$20,2,FALSE))^2.5</f>
        <v>#N/A</v>
      </c>
      <c r="N18" s="53" t="e">
        <f>G18*(1+VLOOKUP(A18,'Generation Growth'!$A$1:$B$20,2,FALSE))^5</f>
        <v>#N/A</v>
      </c>
      <c r="O18" s="53">
        <f t="shared" si="5"/>
        <v>0</v>
      </c>
      <c r="P18" s="53">
        <f t="shared" si="6"/>
        <v>0</v>
      </c>
      <c r="Q18" s="53" t="e">
        <f>I18*(1+VLOOKUP(A18,'Generation Growth'!$A$1:$B$20,2,FALSE))^5</f>
        <v>#N/A</v>
      </c>
      <c r="R18" s="53" t="e">
        <f>G18*(1+VLOOKUP(A18,'Generation Growth'!$A$1:$B$20,2,FALSE))^7.5</f>
        <v>#N/A</v>
      </c>
      <c r="S18" s="53">
        <f t="shared" si="7"/>
        <v>0</v>
      </c>
      <c r="T18" s="53">
        <f t="shared" si="8"/>
        <v>0</v>
      </c>
      <c r="U18" s="53" t="e">
        <f>I18*(1+VLOOKUP(A18,'Generation Growth'!$A$1:$B$20,2,FALSE))^7.5</f>
        <v>#N/A</v>
      </c>
      <c r="V18" s="53" t="e">
        <f>G18*(1+VLOOKUP(A18,'Generation Growth'!$A$1:$B$20,2,FALSE))^10</f>
        <v>#N/A</v>
      </c>
      <c r="W18" s="53">
        <f t="shared" si="9"/>
        <v>0</v>
      </c>
      <c r="X18" s="53">
        <f t="shared" si="10"/>
        <v>0</v>
      </c>
      <c r="Y18" s="53" t="e">
        <f>I18*(1+VLOOKUP(A18,'Generation Growth'!$A$1:$B$20,2,FALSE))^10</f>
        <v>#N/A</v>
      </c>
      <c r="Z18" s="45" t="e">
        <f t="shared" si="11"/>
        <v>#N/A</v>
      </c>
      <c r="AA18" s="45" t="e">
        <f t="shared" si="12"/>
        <v>#N/A</v>
      </c>
      <c r="AB18" s="45" t="e">
        <f t="shared" si="13"/>
        <v>#N/A</v>
      </c>
      <c r="AC18" s="59" t="e">
        <f t="shared" si="14"/>
        <v>#N/A</v>
      </c>
      <c r="AD18" s="59" t="e">
        <f t="shared" si="15"/>
        <v>#N/A</v>
      </c>
    </row>
    <row r="19" spans="1:30" s="1" customFormat="1" ht="12.75" x14ac:dyDescent="0.2">
      <c r="A19" s="47"/>
      <c r="B19" s="54"/>
      <c r="C19" s="55" t="str">
        <f t="shared" si="0"/>
        <v/>
      </c>
      <c r="D19" s="56"/>
      <c r="E19" s="56"/>
      <c r="F19" s="57"/>
      <c r="G19" s="58"/>
      <c r="H19" s="53">
        <f t="shared" si="1"/>
        <v>0</v>
      </c>
      <c r="I19" s="53">
        <f t="shared" si="2"/>
        <v>0</v>
      </c>
      <c r="J19" s="53" t="e">
        <f>G19*(1+VLOOKUP(A19,'Generation Growth'!$A$1:$B$20,2,FALSE))^2.5</f>
        <v>#N/A</v>
      </c>
      <c r="K19" s="53">
        <f t="shared" si="3"/>
        <v>0</v>
      </c>
      <c r="L19" s="53">
        <f t="shared" si="4"/>
        <v>0</v>
      </c>
      <c r="M19" s="53" t="e">
        <f>I19*(1+VLOOKUP(A19,'Generation Growth'!$A$1:$B$20,2,FALSE))^2.5</f>
        <v>#N/A</v>
      </c>
      <c r="N19" s="53" t="e">
        <f>G19*(1+VLOOKUP(A19,'Generation Growth'!$A$1:$B$20,2,FALSE))^5</f>
        <v>#N/A</v>
      </c>
      <c r="O19" s="53">
        <f t="shared" si="5"/>
        <v>0</v>
      </c>
      <c r="P19" s="53">
        <f t="shared" si="6"/>
        <v>0</v>
      </c>
      <c r="Q19" s="53" t="e">
        <f>I19*(1+VLOOKUP(A19,'Generation Growth'!$A$1:$B$20,2,FALSE))^5</f>
        <v>#N/A</v>
      </c>
      <c r="R19" s="53" t="e">
        <f>G19*(1+VLOOKUP(A19,'Generation Growth'!$A$1:$B$20,2,FALSE))^7.5</f>
        <v>#N/A</v>
      </c>
      <c r="S19" s="53">
        <f t="shared" si="7"/>
        <v>0</v>
      </c>
      <c r="T19" s="53">
        <f t="shared" si="8"/>
        <v>0</v>
      </c>
      <c r="U19" s="53" t="e">
        <f>I19*(1+VLOOKUP(A19,'Generation Growth'!$A$1:$B$20,2,FALSE))^7.5</f>
        <v>#N/A</v>
      </c>
      <c r="V19" s="53" t="e">
        <f>G19*(1+VLOOKUP(A19,'Generation Growth'!$A$1:$B$20,2,FALSE))^10</f>
        <v>#N/A</v>
      </c>
      <c r="W19" s="53">
        <f t="shared" si="9"/>
        <v>0</v>
      </c>
      <c r="X19" s="53">
        <f t="shared" si="10"/>
        <v>0</v>
      </c>
      <c r="Y19" s="53" t="e">
        <f>I19*(1+VLOOKUP(A19,'Generation Growth'!$A$1:$B$20,2,FALSE))^10</f>
        <v>#N/A</v>
      </c>
      <c r="Z19" s="45" t="e">
        <f t="shared" si="11"/>
        <v>#N/A</v>
      </c>
      <c r="AA19" s="45" t="e">
        <f t="shared" si="12"/>
        <v>#N/A</v>
      </c>
      <c r="AB19" s="45" t="e">
        <f t="shared" si="13"/>
        <v>#N/A</v>
      </c>
      <c r="AC19" s="59" t="e">
        <f t="shared" si="14"/>
        <v>#N/A</v>
      </c>
      <c r="AD19" s="59" t="e">
        <f t="shared" si="15"/>
        <v>#N/A</v>
      </c>
    </row>
    <row r="20" spans="1:30" s="1" customFormat="1" ht="12.75" x14ac:dyDescent="0.2">
      <c r="A20" s="47"/>
      <c r="B20" s="54"/>
      <c r="C20" s="55" t="str">
        <f t="shared" si="0"/>
        <v/>
      </c>
      <c r="D20" s="56"/>
      <c r="E20" s="56"/>
      <c r="F20" s="57"/>
      <c r="G20" s="58"/>
      <c r="H20" s="53">
        <f t="shared" si="1"/>
        <v>0</v>
      </c>
      <c r="I20" s="53">
        <f t="shared" si="2"/>
        <v>0</v>
      </c>
      <c r="J20" s="53" t="e">
        <f>G20*(1+VLOOKUP(A20,'Generation Growth'!$A$1:$B$20,2,FALSE))^2.5</f>
        <v>#N/A</v>
      </c>
      <c r="K20" s="53">
        <f t="shared" si="3"/>
        <v>0</v>
      </c>
      <c r="L20" s="53">
        <f t="shared" si="4"/>
        <v>0</v>
      </c>
      <c r="M20" s="53" t="e">
        <f>I20*(1+VLOOKUP(A20,'Generation Growth'!$A$1:$B$20,2,FALSE))^2.5</f>
        <v>#N/A</v>
      </c>
      <c r="N20" s="53" t="e">
        <f>G20*(1+VLOOKUP(A20,'Generation Growth'!$A$1:$B$20,2,FALSE))^5</f>
        <v>#N/A</v>
      </c>
      <c r="O20" s="53">
        <f t="shared" si="5"/>
        <v>0</v>
      </c>
      <c r="P20" s="53">
        <f t="shared" si="6"/>
        <v>0</v>
      </c>
      <c r="Q20" s="53" t="e">
        <f>I20*(1+VLOOKUP(A20,'Generation Growth'!$A$1:$B$20,2,FALSE))^5</f>
        <v>#N/A</v>
      </c>
      <c r="R20" s="53" t="e">
        <f>G20*(1+VLOOKUP(A20,'Generation Growth'!$A$1:$B$20,2,FALSE))^7.5</f>
        <v>#N/A</v>
      </c>
      <c r="S20" s="53">
        <f t="shared" si="7"/>
        <v>0</v>
      </c>
      <c r="T20" s="53">
        <f t="shared" si="8"/>
        <v>0</v>
      </c>
      <c r="U20" s="53" t="e">
        <f>I20*(1+VLOOKUP(A20,'Generation Growth'!$A$1:$B$20,2,FALSE))^7.5</f>
        <v>#N/A</v>
      </c>
      <c r="V20" s="53" t="e">
        <f>G20*(1+VLOOKUP(A20,'Generation Growth'!$A$1:$B$20,2,FALSE))^10</f>
        <v>#N/A</v>
      </c>
      <c r="W20" s="53">
        <f t="shared" si="9"/>
        <v>0</v>
      </c>
      <c r="X20" s="53">
        <f t="shared" si="10"/>
        <v>0</v>
      </c>
      <c r="Y20" s="53" t="e">
        <f>I20*(1+VLOOKUP(A20,'Generation Growth'!$A$1:$B$20,2,FALSE))^10</f>
        <v>#N/A</v>
      </c>
      <c r="Z20" s="45" t="e">
        <f t="shared" si="11"/>
        <v>#N/A</v>
      </c>
      <c r="AA20" s="45" t="e">
        <f t="shared" si="12"/>
        <v>#N/A</v>
      </c>
      <c r="AB20" s="45" t="e">
        <f t="shared" si="13"/>
        <v>#N/A</v>
      </c>
      <c r="AC20" s="59" t="e">
        <f t="shared" si="14"/>
        <v>#N/A</v>
      </c>
      <c r="AD20" s="59" t="e">
        <f t="shared" si="15"/>
        <v>#N/A</v>
      </c>
    </row>
    <row r="21" spans="1:30" s="1" customFormat="1" ht="12.75" x14ac:dyDescent="0.2">
      <c r="A21" s="47"/>
      <c r="B21" s="54"/>
      <c r="C21" s="55" t="str">
        <f t="shared" si="0"/>
        <v/>
      </c>
      <c r="D21" s="56"/>
      <c r="E21" s="56"/>
      <c r="F21" s="57"/>
      <c r="G21" s="58"/>
      <c r="H21" s="53">
        <f t="shared" si="1"/>
        <v>0</v>
      </c>
      <c r="I21" s="53">
        <f t="shared" si="2"/>
        <v>0</v>
      </c>
      <c r="J21" s="53" t="e">
        <f>G21*(1+VLOOKUP(A21,'Generation Growth'!$A$1:$B$20,2,FALSE))^2.5</f>
        <v>#N/A</v>
      </c>
      <c r="K21" s="53">
        <f t="shared" si="3"/>
        <v>0</v>
      </c>
      <c r="L21" s="53">
        <f t="shared" si="4"/>
        <v>0</v>
      </c>
      <c r="M21" s="53" t="e">
        <f>I21*(1+VLOOKUP(A21,'Generation Growth'!$A$1:$B$20,2,FALSE))^2.5</f>
        <v>#N/A</v>
      </c>
      <c r="N21" s="53" t="e">
        <f>G21*(1+VLOOKUP(A21,'Generation Growth'!$A$1:$B$20,2,FALSE))^5</f>
        <v>#N/A</v>
      </c>
      <c r="O21" s="53">
        <f t="shared" si="5"/>
        <v>0</v>
      </c>
      <c r="P21" s="53">
        <f t="shared" si="6"/>
        <v>0</v>
      </c>
      <c r="Q21" s="53" t="e">
        <f>I21*(1+VLOOKUP(A21,'Generation Growth'!$A$1:$B$20,2,FALSE))^5</f>
        <v>#N/A</v>
      </c>
      <c r="R21" s="53" t="e">
        <f>G21*(1+VLOOKUP(A21,'Generation Growth'!$A$1:$B$20,2,FALSE))^7.5</f>
        <v>#N/A</v>
      </c>
      <c r="S21" s="53">
        <f t="shared" si="7"/>
        <v>0</v>
      </c>
      <c r="T21" s="53">
        <f t="shared" si="8"/>
        <v>0</v>
      </c>
      <c r="U21" s="53" t="e">
        <f>I21*(1+VLOOKUP(A21,'Generation Growth'!$A$1:$B$20,2,FALSE))^7.5</f>
        <v>#N/A</v>
      </c>
      <c r="V21" s="53" t="e">
        <f>G21*(1+VLOOKUP(A21,'Generation Growth'!$A$1:$B$20,2,FALSE))^10</f>
        <v>#N/A</v>
      </c>
      <c r="W21" s="53">
        <f t="shared" si="9"/>
        <v>0</v>
      </c>
      <c r="X21" s="53">
        <f t="shared" si="10"/>
        <v>0</v>
      </c>
      <c r="Y21" s="53" t="e">
        <f>I21*(1+VLOOKUP(A21,'Generation Growth'!$A$1:$B$20,2,FALSE))^10</f>
        <v>#N/A</v>
      </c>
      <c r="Z21" s="45" t="e">
        <f t="shared" si="11"/>
        <v>#N/A</v>
      </c>
      <c r="AA21" s="45" t="e">
        <f t="shared" si="12"/>
        <v>#N/A</v>
      </c>
      <c r="AB21" s="45" t="e">
        <f t="shared" si="13"/>
        <v>#N/A</v>
      </c>
      <c r="AC21" s="59" t="e">
        <f t="shared" si="14"/>
        <v>#N/A</v>
      </c>
      <c r="AD21" s="59" t="e">
        <f t="shared" si="15"/>
        <v>#N/A</v>
      </c>
    </row>
    <row r="22" spans="1:30" s="1" customFormat="1" ht="12.75" x14ac:dyDescent="0.2">
      <c r="A22" s="47"/>
      <c r="B22" s="54"/>
      <c r="C22" s="55" t="str">
        <f t="shared" si="0"/>
        <v/>
      </c>
      <c r="D22" s="56"/>
      <c r="E22" s="56"/>
      <c r="F22" s="57"/>
      <c r="G22" s="58"/>
      <c r="H22" s="53">
        <f t="shared" si="1"/>
        <v>0</v>
      </c>
      <c r="I22" s="53">
        <f t="shared" si="2"/>
        <v>0</v>
      </c>
      <c r="J22" s="53" t="e">
        <f>G22*(1+VLOOKUP(A22,'Generation Growth'!$A$1:$B$20,2,FALSE))^2.5</f>
        <v>#N/A</v>
      </c>
      <c r="K22" s="53">
        <f t="shared" si="3"/>
        <v>0</v>
      </c>
      <c r="L22" s="53">
        <f t="shared" si="4"/>
        <v>0</v>
      </c>
      <c r="M22" s="53" t="e">
        <f>I22*(1+VLOOKUP(A22,'Generation Growth'!$A$1:$B$20,2,FALSE))^2.5</f>
        <v>#N/A</v>
      </c>
      <c r="N22" s="53" t="e">
        <f>G22*(1+VLOOKUP(A22,'Generation Growth'!$A$1:$B$20,2,FALSE))^5</f>
        <v>#N/A</v>
      </c>
      <c r="O22" s="53">
        <f t="shared" si="5"/>
        <v>0</v>
      </c>
      <c r="P22" s="53">
        <f t="shared" si="6"/>
        <v>0</v>
      </c>
      <c r="Q22" s="53" t="e">
        <f>I22*(1+VLOOKUP(A22,'Generation Growth'!$A$1:$B$20,2,FALSE))^5</f>
        <v>#N/A</v>
      </c>
      <c r="R22" s="53" t="e">
        <f>G22*(1+VLOOKUP(A22,'Generation Growth'!$A$1:$B$20,2,FALSE))^7.5</f>
        <v>#N/A</v>
      </c>
      <c r="S22" s="53">
        <f t="shared" si="7"/>
        <v>0</v>
      </c>
      <c r="T22" s="53">
        <f t="shared" si="8"/>
        <v>0</v>
      </c>
      <c r="U22" s="53" t="e">
        <f>I22*(1+VLOOKUP(A22,'Generation Growth'!$A$1:$B$20,2,FALSE))^7.5</f>
        <v>#N/A</v>
      </c>
      <c r="V22" s="53" t="e">
        <f>G22*(1+VLOOKUP(A22,'Generation Growth'!$A$1:$B$20,2,FALSE))^10</f>
        <v>#N/A</v>
      </c>
      <c r="W22" s="53">
        <f t="shared" si="9"/>
        <v>0</v>
      </c>
      <c r="X22" s="53">
        <f t="shared" si="10"/>
        <v>0</v>
      </c>
      <c r="Y22" s="53" t="e">
        <f>I22*(1+VLOOKUP(A22,'Generation Growth'!$A$1:$B$20,2,FALSE))^10</f>
        <v>#N/A</v>
      </c>
      <c r="Z22" s="45" t="e">
        <f t="shared" si="11"/>
        <v>#N/A</v>
      </c>
      <c r="AA22" s="45" t="e">
        <f t="shared" si="12"/>
        <v>#N/A</v>
      </c>
      <c r="AB22" s="45" t="e">
        <f t="shared" si="13"/>
        <v>#N/A</v>
      </c>
      <c r="AC22" s="59" t="e">
        <f t="shared" si="14"/>
        <v>#N/A</v>
      </c>
      <c r="AD22" s="59" t="e">
        <f t="shared" si="15"/>
        <v>#N/A</v>
      </c>
    </row>
    <row r="23" spans="1:30" s="1" customFormat="1" ht="12.75" x14ac:dyDescent="0.2">
      <c r="A23" s="47"/>
      <c r="B23" s="54"/>
      <c r="C23" s="55" t="str">
        <f t="shared" si="0"/>
        <v/>
      </c>
      <c r="D23" s="56"/>
      <c r="E23" s="56"/>
      <c r="F23" s="57"/>
      <c r="G23" s="58"/>
      <c r="H23" s="53">
        <f t="shared" si="1"/>
        <v>0</v>
      </c>
      <c r="I23" s="53">
        <f t="shared" si="2"/>
        <v>0</v>
      </c>
      <c r="J23" s="53" t="e">
        <f>G23*(1+VLOOKUP(A23,'Generation Growth'!$A$1:$B$20,2,FALSE))^2.5</f>
        <v>#N/A</v>
      </c>
      <c r="K23" s="53">
        <f t="shared" si="3"/>
        <v>0</v>
      </c>
      <c r="L23" s="53">
        <f t="shared" si="4"/>
        <v>0</v>
      </c>
      <c r="M23" s="53" t="e">
        <f>I23*(1+VLOOKUP(A23,'Generation Growth'!$A$1:$B$20,2,FALSE))^2.5</f>
        <v>#N/A</v>
      </c>
      <c r="N23" s="53" t="e">
        <f>G23*(1+VLOOKUP(A23,'Generation Growth'!$A$1:$B$20,2,FALSE))^5</f>
        <v>#N/A</v>
      </c>
      <c r="O23" s="53">
        <f t="shared" si="5"/>
        <v>0</v>
      </c>
      <c r="P23" s="53">
        <f t="shared" si="6"/>
        <v>0</v>
      </c>
      <c r="Q23" s="53" t="e">
        <f>I23*(1+VLOOKUP(A23,'Generation Growth'!$A$1:$B$20,2,FALSE))^5</f>
        <v>#N/A</v>
      </c>
      <c r="R23" s="53" t="e">
        <f>G23*(1+VLOOKUP(A23,'Generation Growth'!$A$1:$B$20,2,FALSE))^7.5</f>
        <v>#N/A</v>
      </c>
      <c r="S23" s="53">
        <f t="shared" si="7"/>
        <v>0</v>
      </c>
      <c r="T23" s="53">
        <f t="shared" si="8"/>
        <v>0</v>
      </c>
      <c r="U23" s="53" t="e">
        <f>I23*(1+VLOOKUP(A23,'Generation Growth'!$A$1:$B$20,2,FALSE))^7.5</f>
        <v>#N/A</v>
      </c>
      <c r="V23" s="53" t="e">
        <f>G23*(1+VLOOKUP(A23,'Generation Growth'!$A$1:$B$20,2,FALSE))^10</f>
        <v>#N/A</v>
      </c>
      <c r="W23" s="53">
        <f t="shared" si="9"/>
        <v>0</v>
      </c>
      <c r="X23" s="53">
        <f t="shared" si="10"/>
        <v>0</v>
      </c>
      <c r="Y23" s="53" t="e">
        <f>I23*(1+VLOOKUP(A23,'Generation Growth'!$A$1:$B$20,2,FALSE))^10</f>
        <v>#N/A</v>
      </c>
      <c r="Z23" s="45" t="e">
        <f t="shared" si="11"/>
        <v>#N/A</v>
      </c>
      <c r="AA23" s="45" t="e">
        <f t="shared" si="12"/>
        <v>#N/A</v>
      </c>
      <c r="AB23" s="45" t="e">
        <f t="shared" si="13"/>
        <v>#N/A</v>
      </c>
      <c r="AC23" s="59" t="e">
        <f t="shared" si="14"/>
        <v>#N/A</v>
      </c>
      <c r="AD23" s="59" t="e">
        <f t="shared" si="15"/>
        <v>#N/A</v>
      </c>
    </row>
    <row r="24" spans="1:30" s="1" customFormat="1" ht="12.75" x14ac:dyDescent="0.2">
      <c r="A24" s="47"/>
      <c r="B24" s="54"/>
      <c r="C24" s="55" t="str">
        <f t="shared" si="0"/>
        <v/>
      </c>
      <c r="D24" s="56"/>
      <c r="E24" s="56"/>
      <c r="F24" s="57"/>
      <c r="G24" s="58"/>
      <c r="H24" s="53">
        <f t="shared" si="1"/>
        <v>0</v>
      </c>
      <c r="I24" s="53">
        <f t="shared" si="2"/>
        <v>0</v>
      </c>
      <c r="J24" s="53" t="e">
        <f>G24*(1+VLOOKUP(A24,'Generation Growth'!$A$1:$B$20,2,FALSE))^2.5</f>
        <v>#N/A</v>
      </c>
      <c r="K24" s="53">
        <f t="shared" si="3"/>
        <v>0</v>
      </c>
      <c r="L24" s="53">
        <f t="shared" si="4"/>
        <v>0</v>
      </c>
      <c r="M24" s="53" t="e">
        <f>I24*(1+VLOOKUP(A24,'Generation Growth'!$A$1:$B$20,2,FALSE))^2.5</f>
        <v>#N/A</v>
      </c>
      <c r="N24" s="53" t="e">
        <f>G24*(1+VLOOKUP(A24,'Generation Growth'!$A$1:$B$20,2,FALSE))^5</f>
        <v>#N/A</v>
      </c>
      <c r="O24" s="53">
        <f t="shared" si="5"/>
        <v>0</v>
      </c>
      <c r="P24" s="53">
        <f t="shared" si="6"/>
        <v>0</v>
      </c>
      <c r="Q24" s="53" t="e">
        <f>I24*(1+VLOOKUP(A24,'Generation Growth'!$A$1:$B$20,2,FALSE))^5</f>
        <v>#N/A</v>
      </c>
      <c r="R24" s="53" t="e">
        <f>G24*(1+VLOOKUP(A24,'Generation Growth'!$A$1:$B$20,2,FALSE))^7.5</f>
        <v>#N/A</v>
      </c>
      <c r="S24" s="53">
        <f t="shared" si="7"/>
        <v>0</v>
      </c>
      <c r="T24" s="53">
        <f t="shared" si="8"/>
        <v>0</v>
      </c>
      <c r="U24" s="53" t="e">
        <f>I24*(1+VLOOKUP(A24,'Generation Growth'!$A$1:$B$20,2,FALSE))^7.5</f>
        <v>#N/A</v>
      </c>
      <c r="V24" s="53" t="e">
        <f>G24*(1+VLOOKUP(A24,'Generation Growth'!$A$1:$B$20,2,FALSE))^10</f>
        <v>#N/A</v>
      </c>
      <c r="W24" s="53">
        <f t="shared" si="9"/>
        <v>0</v>
      </c>
      <c r="X24" s="53">
        <f t="shared" si="10"/>
        <v>0</v>
      </c>
      <c r="Y24" s="53" t="e">
        <f>I24*(1+VLOOKUP(A24,'Generation Growth'!$A$1:$B$20,2,FALSE))^10</f>
        <v>#N/A</v>
      </c>
      <c r="Z24" s="45" t="e">
        <f t="shared" si="11"/>
        <v>#N/A</v>
      </c>
      <c r="AA24" s="45" t="e">
        <f t="shared" si="12"/>
        <v>#N/A</v>
      </c>
      <c r="AB24" s="45" t="e">
        <f t="shared" si="13"/>
        <v>#N/A</v>
      </c>
      <c r="AC24" s="59" t="e">
        <f t="shared" si="14"/>
        <v>#N/A</v>
      </c>
      <c r="AD24" s="59" t="e">
        <f t="shared" si="15"/>
        <v>#N/A</v>
      </c>
    </row>
    <row r="25" spans="1:30" s="1" customFormat="1" ht="12.75" x14ac:dyDescent="0.2">
      <c r="A25" s="47"/>
      <c r="B25" s="54"/>
      <c r="C25" s="55" t="str">
        <f t="shared" si="0"/>
        <v/>
      </c>
      <c r="D25" s="56"/>
      <c r="E25" s="56"/>
      <c r="F25" s="57"/>
      <c r="G25" s="58"/>
      <c r="H25" s="53">
        <f t="shared" si="1"/>
        <v>0</v>
      </c>
      <c r="I25" s="53">
        <f t="shared" si="2"/>
        <v>0</v>
      </c>
      <c r="J25" s="53" t="e">
        <f>G25*(1+VLOOKUP(A25,'Generation Growth'!$A$1:$B$20,2,FALSE))^2.5</f>
        <v>#N/A</v>
      </c>
      <c r="K25" s="53">
        <f t="shared" si="3"/>
        <v>0</v>
      </c>
      <c r="L25" s="53">
        <f t="shared" si="4"/>
        <v>0</v>
      </c>
      <c r="M25" s="53" t="e">
        <f>I25*(1+VLOOKUP(A25,'Generation Growth'!$A$1:$B$20,2,FALSE))^2.5</f>
        <v>#N/A</v>
      </c>
      <c r="N25" s="53" t="e">
        <f>G25*(1+VLOOKUP(A25,'Generation Growth'!$A$1:$B$20,2,FALSE))^5</f>
        <v>#N/A</v>
      </c>
      <c r="O25" s="53">
        <f t="shared" si="5"/>
        <v>0</v>
      </c>
      <c r="P25" s="53">
        <f t="shared" si="6"/>
        <v>0</v>
      </c>
      <c r="Q25" s="53" t="e">
        <f>I25*(1+VLOOKUP(A25,'Generation Growth'!$A$1:$B$20,2,FALSE))^5</f>
        <v>#N/A</v>
      </c>
      <c r="R25" s="53" t="e">
        <f>G25*(1+VLOOKUP(A25,'Generation Growth'!$A$1:$B$20,2,FALSE))^7.5</f>
        <v>#N/A</v>
      </c>
      <c r="S25" s="53">
        <f t="shared" si="7"/>
        <v>0</v>
      </c>
      <c r="T25" s="53">
        <f t="shared" si="8"/>
        <v>0</v>
      </c>
      <c r="U25" s="53" t="e">
        <f>I25*(1+VLOOKUP(A25,'Generation Growth'!$A$1:$B$20,2,FALSE))^7.5</f>
        <v>#N/A</v>
      </c>
      <c r="V25" s="53" t="e">
        <f>G25*(1+VLOOKUP(A25,'Generation Growth'!$A$1:$B$20,2,FALSE))^10</f>
        <v>#N/A</v>
      </c>
      <c r="W25" s="53">
        <f t="shared" si="9"/>
        <v>0</v>
      </c>
      <c r="X25" s="53">
        <f t="shared" si="10"/>
        <v>0</v>
      </c>
      <c r="Y25" s="53" t="e">
        <f>I25*(1+VLOOKUP(A25,'Generation Growth'!$A$1:$B$20,2,FALSE))^10</f>
        <v>#N/A</v>
      </c>
      <c r="Z25" s="45" t="e">
        <f t="shared" si="11"/>
        <v>#N/A</v>
      </c>
      <c r="AA25" s="45" t="e">
        <f t="shared" si="12"/>
        <v>#N/A</v>
      </c>
      <c r="AB25" s="45" t="e">
        <f t="shared" si="13"/>
        <v>#N/A</v>
      </c>
      <c r="AC25" s="59" t="e">
        <f t="shared" si="14"/>
        <v>#N/A</v>
      </c>
      <c r="AD25" s="59" t="e">
        <f t="shared" si="15"/>
        <v>#N/A</v>
      </c>
    </row>
    <row r="26" spans="1:30" s="1" customFormat="1" ht="12.75" x14ac:dyDescent="0.2">
      <c r="A26" s="47"/>
      <c r="B26" s="54"/>
      <c r="C26" s="55" t="str">
        <f t="shared" si="0"/>
        <v/>
      </c>
      <c r="D26" s="56"/>
      <c r="E26" s="56"/>
      <c r="F26" s="57"/>
      <c r="G26" s="58"/>
      <c r="H26" s="53">
        <f t="shared" si="1"/>
        <v>0</v>
      </c>
      <c r="I26" s="53">
        <f t="shared" si="2"/>
        <v>0</v>
      </c>
      <c r="J26" s="53" t="e">
        <f>G26*(1+VLOOKUP(A26,'Generation Growth'!$A$1:$B$20,2,FALSE))^2.5</f>
        <v>#N/A</v>
      </c>
      <c r="K26" s="53">
        <f t="shared" si="3"/>
        <v>0</v>
      </c>
      <c r="L26" s="53">
        <f t="shared" si="4"/>
        <v>0</v>
      </c>
      <c r="M26" s="53" t="e">
        <f>I26*(1+VLOOKUP(A26,'Generation Growth'!$A$1:$B$20,2,FALSE))^2.5</f>
        <v>#N/A</v>
      </c>
      <c r="N26" s="53" t="e">
        <f>G26*(1+VLOOKUP(A26,'Generation Growth'!$A$1:$B$20,2,FALSE))^5</f>
        <v>#N/A</v>
      </c>
      <c r="O26" s="53">
        <f t="shared" si="5"/>
        <v>0</v>
      </c>
      <c r="P26" s="53">
        <f t="shared" si="6"/>
        <v>0</v>
      </c>
      <c r="Q26" s="53" t="e">
        <f>I26*(1+VLOOKUP(A26,'Generation Growth'!$A$1:$B$20,2,FALSE))^5</f>
        <v>#N/A</v>
      </c>
      <c r="R26" s="53" t="e">
        <f>G26*(1+VLOOKUP(A26,'Generation Growth'!$A$1:$B$20,2,FALSE))^7.5</f>
        <v>#N/A</v>
      </c>
      <c r="S26" s="53">
        <f t="shared" si="7"/>
        <v>0</v>
      </c>
      <c r="T26" s="53">
        <f t="shared" si="8"/>
        <v>0</v>
      </c>
      <c r="U26" s="53" t="e">
        <f>I26*(1+VLOOKUP(A26,'Generation Growth'!$A$1:$B$20,2,FALSE))^7.5</f>
        <v>#N/A</v>
      </c>
      <c r="V26" s="53" t="e">
        <f>G26*(1+VLOOKUP(A26,'Generation Growth'!$A$1:$B$20,2,FALSE))^10</f>
        <v>#N/A</v>
      </c>
      <c r="W26" s="53">
        <f t="shared" si="9"/>
        <v>0</v>
      </c>
      <c r="X26" s="53">
        <f t="shared" si="10"/>
        <v>0</v>
      </c>
      <c r="Y26" s="53" t="e">
        <f>I26*(1+VLOOKUP(A26,'Generation Growth'!$A$1:$B$20,2,FALSE))^10</f>
        <v>#N/A</v>
      </c>
      <c r="Z26" s="45" t="e">
        <f t="shared" si="11"/>
        <v>#N/A</v>
      </c>
      <c r="AA26" s="45" t="e">
        <f t="shared" si="12"/>
        <v>#N/A</v>
      </c>
      <c r="AB26" s="45" t="e">
        <f t="shared" si="13"/>
        <v>#N/A</v>
      </c>
      <c r="AC26" s="59" t="e">
        <f t="shared" si="14"/>
        <v>#N/A</v>
      </c>
      <c r="AD26" s="59" t="e">
        <f t="shared" si="15"/>
        <v>#N/A</v>
      </c>
    </row>
    <row r="27" spans="1:30" s="1" customFormat="1" ht="12.75" x14ac:dyDescent="0.2">
      <c r="A27" s="47"/>
      <c r="B27" s="54"/>
      <c r="C27" s="55" t="str">
        <f t="shared" si="0"/>
        <v/>
      </c>
      <c r="D27" s="56"/>
      <c r="E27" s="56"/>
      <c r="F27" s="57"/>
      <c r="G27" s="58"/>
      <c r="H27" s="53">
        <f t="shared" si="1"/>
        <v>0</v>
      </c>
      <c r="I27" s="53">
        <f t="shared" si="2"/>
        <v>0</v>
      </c>
      <c r="J27" s="53" t="e">
        <f>G27*(1+VLOOKUP(A27,'Generation Growth'!$A$1:$B$20,2,FALSE))^2.5</f>
        <v>#N/A</v>
      </c>
      <c r="K27" s="53">
        <f t="shared" si="3"/>
        <v>0</v>
      </c>
      <c r="L27" s="53">
        <f t="shared" si="4"/>
        <v>0</v>
      </c>
      <c r="M27" s="53" t="e">
        <f>I27*(1+VLOOKUP(A27,'Generation Growth'!$A$1:$B$20,2,FALSE))^2.5</f>
        <v>#N/A</v>
      </c>
      <c r="N27" s="53" t="e">
        <f>G27*(1+VLOOKUP(A27,'Generation Growth'!$A$1:$B$20,2,FALSE))^5</f>
        <v>#N/A</v>
      </c>
      <c r="O27" s="53">
        <f t="shared" si="5"/>
        <v>0</v>
      </c>
      <c r="P27" s="53">
        <f t="shared" si="6"/>
        <v>0</v>
      </c>
      <c r="Q27" s="53" t="e">
        <f>I27*(1+VLOOKUP(A27,'Generation Growth'!$A$1:$B$20,2,FALSE))^5</f>
        <v>#N/A</v>
      </c>
      <c r="R27" s="53" t="e">
        <f>G27*(1+VLOOKUP(A27,'Generation Growth'!$A$1:$B$20,2,FALSE))^7.5</f>
        <v>#N/A</v>
      </c>
      <c r="S27" s="53">
        <f t="shared" si="7"/>
        <v>0</v>
      </c>
      <c r="T27" s="53">
        <f t="shared" si="8"/>
        <v>0</v>
      </c>
      <c r="U27" s="53" t="e">
        <f>I27*(1+VLOOKUP(A27,'Generation Growth'!$A$1:$B$20,2,FALSE))^7.5</f>
        <v>#N/A</v>
      </c>
      <c r="V27" s="53" t="e">
        <f>G27*(1+VLOOKUP(A27,'Generation Growth'!$A$1:$B$20,2,FALSE))^10</f>
        <v>#N/A</v>
      </c>
      <c r="W27" s="53">
        <f t="shared" si="9"/>
        <v>0</v>
      </c>
      <c r="X27" s="53">
        <f t="shared" si="10"/>
        <v>0</v>
      </c>
      <c r="Y27" s="53" t="e">
        <f>I27*(1+VLOOKUP(A27,'Generation Growth'!$A$1:$B$20,2,FALSE))^10</f>
        <v>#N/A</v>
      </c>
      <c r="Z27" s="45" t="e">
        <f t="shared" si="11"/>
        <v>#N/A</v>
      </c>
      <c r="AA27" s="45" t="e">
        <f t="shared" si="12"/>
        <v>#N/A</v>
      </c>
      <c r="AB27" s="45" t="e">
        <f t="shared" si="13"/>
        <v>#N/A</v>
      </c>
      <c r="AC27" s="59" t="e">
        <f t="shared" si="14"/>
        <v>#N/A</v>
      </c>
      <c r="AD27" s="59" t="e">
        <f t="shared" si="15"/>
        <v>#N/A</v>
      </c>
    </row>
    <row r="28" spans="1:30" s="1" customFormat="1" ht="12.75" x14ac:dyDescent="0.2">
      <c r="A28" s="47"/>
      <c r="B28" s="54"/>
      <c r="C28" s="55" t="str">
        <f t="shared" si="0"/>
        <v/>
      </c>
      <c r="D28" s="56"/>
      <c r="E28" s="56"/>
      <c r="F28" s="57"/>
      <c r="G28" s="58"/>
      <c r="H28" s="53">
        <f t="shared" si="1"/>
        <v>0</v>
      </c>
      <c r="I28" s="53">
        <f t="shared" si="2"/>
        <v>0</v>
      </c>
      <c r="J28" s="53" t="e">
        <f>G28*(1+VLOOKUP(A28,'Generation Growth'!$A$1:$B$20,2,FALSE))^2.5</f>
        <v>#N/A</v>
      </c>
      <c r="K28" s="53">
        <f t="shared" si="3"/>
        <v>0</v>
      </c>
      <c r="L28" s="53">
        <f t="shared" si="4"/>
        <v>0</v>
      </c>
      <c r="M28" s="53" t="e">
        <f>I28*(1+VLOOKUP(A28,'Generation Growth'!$A$1:$B$20,2,FALSE))^2.5</f>
        <v>#N/A</v>
      </c>
      <c r="N28" s="53" t="e">
        <f>G28*(1+VLOOKUP(A28,'Generation Growth'!$A$1:$B$20,2,FALSE))^5</f>
        <v>#N/A</v>
      </c>
      <c r="O28" s="53">
        <f t="shared" si="5"/>
        <v>0</v>
      </c>
      <c r="P28" s="53">
        <f t="shared" si="6"/>
        <v>0</v>
      </c>
      <c r="Q28" s="53" t="e">
        <f>I28*(1+VLOOKUP(A28,'Generation Growth'!$A$1:$B$20,2,FALSE))^5</f>
        <v>#N/A</v>
      </c>
      <c r="R28" s="53" t="e">
        <f>G28*(1+VLOOKUP(A28,'Generation Growth'!$A$1:$B$20,2,FALSE))^7.5</f>
        <v>#N/A</v>
      </c>
      <c r="S28" s="53">
        <f t="shared" si="7"/>
        <v>0</v>
      </c>
      <c r="T28" s="53">
        <f t="shared" si="8"/>
        <v>0</v>
      </c>
      <c r="U28" s="53" t="e">
        <f>I28*(1+VLOOKUP(A28,'Generation Growth'!$A$1:$B$20,2,FALSE))^7.5</f>
        <v>#N/A</v>
      </c>
      <c r="V28" s="53" t="e">
        <f>G28*(1+VLOOKUP(A28,'Generation Growth'!$A$1:$B$20,2,FALSE))^10</f>
        <v>#N/A</v>
      </c>
      <c r="W28" s="53">
        <f t="shared" si="9"/>
        <v>0</v>
      </c>
      <c r="X28" s="53">
        <f t="shared" si="10"/>
        <v>0</v>
      </c>
      <c r="Y28" s="53" t="e">
        <f>I28*(1+VLOOKUP(A28,'Generation Growth'!$A$1:$B$20,2,FALSE))^10</f>
        <v>#N/A</v>
      </c>
      <c r="Z28" s="45" t="e">
        <f t="shared" si="11"/>
        <v>#N/A</v>
      </c>
      <c r="AA28" s="45" t="e">
        <f t="shared" si="12"/>
        <v>#N/A</v>
      </c>
      <c r="AB28" s="45" t="e">
        <f t="shared" si="13"/>
        <v>#N/A</v>
      </c>
      <c r="AC28" s="59" t="e">
        <f t="shared" si="14"/>
        <v>#N/A</v>
      </c>
      <c r="AD28" s="59" t="e">
        <f t="shared" si="15"/>
        <v>#N/A</v>
      </c>
    </row>
    <row r="29" spans="1:30" s="1" customFormat="1" ht="12.75" x14ac:dyDescent="0.2">
      <c r="A29" s="47"/>
      <c r="B29" s="54"/>
      <c r="C29" s="55" t="str">
        <f t="shared" si="0"/>
        <v/>
      </c>
      <c r="D29" s="56"/>
      <c r="E29" s="56"/>
      <c r="F29" s="57"/>
      <c r="G29" s="58"/>
      <c r="H29" s="53">
        <f t="shared" si="1"/>
        <v>0</v>
      </c>
      <c r="I29" s="53">
        <f t="shared" si="2"/>
        <v>0</v>
      </c>
      <c r="J29" s="53" t="e">
        <f>G29*(1+VLOOKUP(A29,'Generation Growth'!$A$1:$B$20,2,FALSE))^2.5</f>
        <v>#N/A</v>
      </c>
      <c r="K29" s="53">
        <f t="shared" si="3"/>
        <v>0</v>
      </c>
      <c r="L29" s="53">
        <f t="shared" si="4"/>
        <v>0</v>
      </c>
      <c r="M29" s="53" t="e">
        <f>I29*(1+VLOOKUP(A29,'Generation Growth'!$A$1:$B$20,2,FALSE))^2.5</f>
        <v>#N/A</v>
      </c>
      <c r="N29" s="53" t="e">
        <f>G29*(1+VLOOKUP(A29,'Generation Growth'!$A$1:$B$20,2,FALSE))^5</f>
        <v>#N/A</v>
      </c>
      <c r="O29" s="53">
        <f t="shared" si="5"/>
        <v>0</v>
      </c>
      <c r="P29" s="53">
        <f t="shared" si="6"/>
        <v>0</v>
      </c>
      <c r="Q29" s="53" t="e">
        <f>I29*(1+VLOOKUP(A29,'Generation Growth'!$A$1:$B$20,2,FALSE))^5</f>
        <v>#N/A</v>
      </c>
      <c r="R29" s="53" t="e">
        <f>G29*(1+VLOOKUP(A29,'Generation Growth'!$A$1:$B$20,2,FALSE))^7.5</f>
        <v>#N/A</v>
      </c>
      <c r="S29" s="53">
        <f t="shared" si="7"/>
        <v>0</v>
      </c>
      <c r="T29" s="53">
        <f t="shared" si="8"/>
        <v>0</v>
      </c>
      <c r="U29" s="53" t="e">
        <f>I29*(1+VLOOKUP(A29,'Generation Growth'!$A$1:$B$20,2,FALSE))^7.5</f>
        <v>#N/A</v>
      </c>
      <c r="V29" s="53" t="e">
        <f>G29*(1+VLOOKUP(A29,'Generation Growth'!$A$1:$B$20,2,FALSE))^10</f>
        <v>#N/A</v>
      </c>
      <c r="W29" s="53">
        <f t="shared" si="9"/>
        <v>0</v>
      </c>
      <c r="X29" s="53">
        <f t="shared" si="10"/>
        <v>0</v>
      </c>
      <c r="Y29" s="53" t="e">
        <f>I29*(1+VLOOKUP(A29,'Generation Growth'!$A$1:$B$20,2,FALSE))^10</f>
        <v>#N/A</v>
      </c>
      <c r="Z29" s="45" t="e">
        <f t="shared" si="11"/>
        <v>#N/A</v>
      </c>
      <c r="AA29" s="45" t="e">
        <f t="shared" si="12"/>
        <v>#N/A</v>
      </c>
      <c r="AB29" s="45" t="e">
        <f t="shared" si="13"/>
        <v>#N/A</v>
      </c>
      <c r="AC29" s="59" t="e">
        <f t="shared" si="14"/>
        <v>#N/A</v>
      </c>
      <c r="AD29" s="59" t="e">
        <f t="shared" si="15"/>
        <v>#N/A</v>
      </c>
    </row>
    <row r="30" spans="1:30" s="1" customFormat="1" ht="12.75" x14ac:dyDescent="0.2">
      <c r="A30" s="47"/>
      <c r="B30" s="54"/>
      <c r="C30" s="55" t="str">
        <f t="shared" si="0"/>
        <v/>
      </c>
      <c r="D30" s="56"/>
      <c r="E30" s="56"/>
      <c r="F30" s="57"/>
      <c r="G30" s="58"/>
      <c r="H30" s="53">
        <f t="shared" si="1"/>
        <v>0</v>
      </c>
      <c r="I30" s="53">
        <f t="shared" si="2"/>
        <v>0</v>
      </c>
      <c r="J30" s="53" t="e">
        <f>G30*(1+VLOOKUP(A30,'Generation Growth'!$A$1:$B$20,2,FALSE))^2.5</f>
        <v>#N/A</v>
      </c>
      <c r="K30" s="53">
        <f t="shared" si="3"/>
        <v>0</v>
      </c>
      <c r="L30" s="53">
        <f t="shared" si="4"/>
        <v>0</v>
      </c>
      <c r="M30" s="53" t="e">
        <f>I30*(1+VLOOKUP(A30,'Generation Growth'!$A$1:$B$20,2,FALSE))^2.5</f>
        <v>#N/A</v>
      </c>
      <c r="N30" s="53" t="e">
        <f>G30*(1+VLOOKUP(A30,'Generation Growth'!$A$1:$B$20,2,FALSE))^5</f>
        <v>#N/A</v>
      </c>
      <c r="O30" s="53">
        <f t="shared" si="5"/>
        <v>0</v>
      </c>
      <c r="P30" s="53">
        <f t="shared" si="6"/>
        <v>0</v>
      </c>
      <c r="Q30" s="53" t="e">
        <f>I30*(1+VLOOKUP(A30,'Generation Growth'!$A$1:$B$20,2,FALSE))^5</f>
        <v>#N/A</v>
      </c>
      <c r="R30" s="53" t="e">
        <f>G30*(1+VLOOKUP(A30,'Generation Growth'!$A$1:$B$20,2,FALSE))^7.5</f>
        <v>#N/A</v>
      </c>
      <c r="S30" s="53">
        <f t="shared" si="7"/>
        <v>0</v>
      </c>
      <c r="T30" s="53">
        <f t="shared" si="8"/>
        <v>0</v>
      </c>
      <c r="U30" s="53" t="e">
        <f>I30*(1+VLOOKUP(A30,'Generation Growth'!$A$1:$B$20,2,FALSE))^7.5</f>
        <v>#N/A</v>
      </c>
      <c r="V30" s="53" t="e">
        <f>G30*(1+VLOOKUP(A30,'Generation Growth'!$A$1:$B$20,2,FALSE))^10</f>
        <v>#N/A</v>
      </c>
      <c r="W30" s="53">
        <f t="shared" si="9"/>
        <v>0</v>
      </c>
      <c r="X30" s="53">
        <f t="shared" si="10"/>
        <v>0</v>
      </c>
      <c r="Y30" s="53" t="e">
        <f>I30*(1+VLOOKUP(A30,'Generation Growth'!$A$1:$B$20,2,FALSE))^10</f>
        <v>#N/A</v>
      </c>
      <c r="Z30" s="45" t="e">
        <f t="shared" si="11"/>
        <v>#N/A</v>
      </c>
      <c r="AA30" s="45" t="e">
        <f t="shared" si="12"/>
        <v>#N/A</v>
      </c>
      <c r="AB30" s="45" t="e">
        <f t="shared" si="13"/>
        <v>#N/A</v>
      </c>
      <c r="AC30" s="59" t="e">
        <f t="shared" si="14"/>
        <v>#N/A</v>
      </c>
      <c r="AD30" s="59" t="e">
        <f t="shared" si="15"/>
        <v>#N/A</v>
      </c>
    </row>
    <row r="31" spans="1:30" s="1" customFormat="1" ht="12.75" x14ac:dyDescent="0.2">
      <c r="A31" s="47"/>
      <c r="B31" s="54"/>
      <c r="C31" s="55" t="str">
        <f t="shared" si="0"/>
        <v/>
      </c>
      <c r="D31" s="56"/>
      <c r="E31" s="56"/>
      <c r="F31" s="57"/>
      <c r="G31" s="58"/>
      <c r="H31" s="53">
        <f t="shared" si="1"/>
        <v>0</v>
      </c>
      <c r="I31" s="53">
        <f t="shared" si="2"/>
        <v>0</v>
      </c>
      <c r="J31" s="53" t="e">
        <f>G31*(1+VLOOKUP(A31,'Generation Growth'!$A$1:$B$20,2,FALSE))^2.5</f>
        <v>#N/A</v>
      </c>
      <c r="K31" s="53">
        <f t="shared" si="3"/>
        <v>0</v>
      </c>
      <c r="L31" s="53">
        <f t="shared" si="4"/>
        <v>0</v>
      </c>
      <c r="M31" s="53" t="e">
        <f>I31*(1+VLOOKUP(A31,'Generation Growth'!$A$1:$B$20,2,FALSE))^2.5</f>
        <v>#N/A</v>
      </c>
      <c r="N31" s="53" t="e">
        <f>G31*(1+VLOOKUP(A31,'Generation Growth'!$A$1:$B$20,2,FALSE))^5</f>
        <v>#N/A</v>
      </c>
      <c r="O31" s="53">
        <f t="shared" si="5"/>
        <v>0</v>
      </c>
      <c r="P31" s="53">
        <f t="shared" si="6"/>
        <v>0</v>
      </c>
      <c r="Q31" s="53" t="e">
        <f>I31*(1+VLOOKUP(A31,'Generation Growth'!$A$1:$B$20,2,FALSE))^5</f>
        <v>#N/A</v>
      </c>
      <c r="R31" s="53" t="e">
        <f>G31*(1+VLOOKUP(A31,'Generation Growth'!$A$1:$B$20,2,FALSE))^7.5</f>
        <v>#N/A</v>
      </c>
      <c r="S31" s="53">
        <f t="shared" si="7"/>
        <v>0</v>
      </c>
      <c r="T31" s="53">
        <f t="shared" si="8"/>
        <v>0</v>
      </c>
      <c r="U31" s="53" t="e">
        <f>I31*(1+VLOOKUP(A31,'Generation Growth'!$A$1:$B$20,2,FALSE))^7.5</f>
        <v>#N/A</v>
      </c>
      <c r="V31" s="53" t="e">
        <f>G31*(1+VLOOKUP(A31,'Generation Growth'!$A$1:$B$20,2,FALSE))^10</f>
        <v>#N/A</v>
      </c>
      <c r="W31" s="53">
        <f t="shared" si="9"/>
        <v>0</v>
      </c>
      <c r="X31" s="53">
        <f t="shared" si="10"/>
        <v>0</v>
      </c>
      <c r="Y31" s="53" t="e">
        <f>I31*(1+VLOOKUP(A31,'Generation Growth'!$A$1:$B$20,2,FALSE))^10</f>
        <v>#N/A</v>
      </c>
      <c r="Z31" s="45" t="e">
        <f t="shared" si="11"/>
        <v>#N/A</v>
      </c>
      <c r="AA31" s="45" t="e">
        <f t="shared" si="12"/>
        <v>#N/A</v>
      </c>
      <c r="AB31" s="45" t="e">
        <f t="shared" si="13"/>
        <v>#N/A</v>
      </c>
      <c r="AC31" s="59" t="e">
        <f t="shared" si="14"/>
        <v>#N/A</v>
      </c>
      <c r="AD31" s="59" t="e">
        <f t="shared" si="15"/>
        <v>#N/A</v>
      </c>
    </row>
    <row r="32" spans="1:30" s="1" customFormat="1" ht="12.75" x14ac:dyDescent="0.2">
      <c r="A32" s="47"/>
      <c r="B32" s="54"/>
      <c r="C32" s="55" t="str">
        <f t="shared" si="0"/>
        <v/>
      </c>
      <c r="D32" s="56"/>
      <c r="E32" s="56"/>
      <c r="F32" s="57"/>
      <c r="G32" s="58"/>
      <c r="H32" s="53">
        <f t="shared" si="1"/>
        <v>0</v>
      </c>
      <c r="I32" s="53">
        <f t="shared" si="2"/>
        <v>0</v>
      </c>
      <c r="J32" s="53" t="e">
        <f>G32*(1+VLOOKUP(A32,'Generation Growth'!$A$1:$B$20,2,FALSE))^2.5</f>
        <v>#N/A</v>
      </c>
      <c r="K32" s="53">
        <f t="shared" si="3"/>
        <v>0</v>
      </c>
      <c r="L32" s="53">
        <f t="shared" si="4"/>
        <v>0</v>
      </c>
      <c r="M32" s="53" t="e">
        <f>I32*(1+VLOOKUP(A32,'Generation Growth'!$A$1:$B$20,2,FALSE))^2.5</f>
        <v>#N/A</v>
      </c>
      <c r="N32" s="53" t="e">
        <f>G32*(1+VLOOKUP(A32,'Generation Growth'!$A$1:$B$20,2,FALSE))^5</f>
        <v>#N/A</v>
      </c>
      <c r="O32" s="53">
        <f t="shared" si="5"/>
        <v>0</v>
      </c>
      <c r="P32" s="53">
        <f t="shared" si="6"/>
        <v>0</v>
      </c>
      <c r="Q32" s="53" t="e">
        <f>I32*(1+VLOOKUP(A32,'Generation Growth'!$A$1:$B$20,2,FALSE))^5</f>
        <v>#N/A</v>
      </c>
      <c r="R32" s="53" t="e">
        <f>G32*(1+VLOOKUP(A32,'Generation Growth'!$A$1:$B$20,2,FALSE))^7.5</f>
        <v>#N/A</v>
      </c>
      <c r="S32" s="53">
        <f t="shared" si="7"/>
        <v>0</v>
      </c>
      <c r="T32" s="53">
        <f t="shared" si="8"/>
        <v>0</v>
      </c>
      <c r="U32" s="53" t="e">
        <f>I32*(1+VLOOKUP(A32,'Generation Growth'!$A$1:$B$20,2,FALSE))^7.5</f>
        <v>#N/A</v>
      </c>
      <c r="V32" s="53" t="e">
        <f>G32*(1+VLOOKUP(A32,'Generation Growth'!$A$1:$B$20,2,FALSE))^10</f>
        <v>#N/A</v>
      </c>
      <c r="W32" s="53">
        <f t="shared" si="9"/>
        <v>0</v>
      </c>
      <c r="X32" s="53">
        <f t="shared" si="10"/>
        <v>0</v>
      </c>
      <c r="Y32" s="53" t="e">
        <f>I32*(1+VLOOKUP(A32,'Generation Growth'!$A$1:$B$20,2,FALSE))^10</f>
        <v>#N/A</v>
      </c>
      <c r="Z32" s="45" t="e">
        <f t="shared" si="11"/>
        <v>#N/A</v>
      </c>
      <c r="AA32" s="45" t="e">
        <f t="shared" si="12"/>
        <v>#N/A</v>
      </c>
      <c r="AB32" s="45" t="e">
        <f t="shared" si="13"/>
        <v>#N/A</v>
      </c>
      <c r="AC32" s="59" t="e">
        <f t="shared" si="14"/>
        <v>#N/A</v>
      </c>
      <c r="AD32" s="59" t="e">
        <f t="shared" si="15"/>
        <v>#N/A</v>
      </c>
    </row>
    <row r="33" spans="1:30" s="1" customFormat="1" ht="12.75" x14ac:dyDescent="0.2">
      <c r="A33" s="47"/>
      <c r="B33" s="54"/>
      <c r="C33" s="55" t="str">
        <f t="shared" si="0"/>
        <v/>
      </c>
      <c r="D33" s="56"/>
      <c r="E33" s="56"/>
      <c r="F33" s="57"/>
      <c r="G33" s="58"/>
      <c r="H33" s="53">
        <f t="shared" si="1"/>
        <v>0</v>
      </c>
      <c r="I33" s="53">
        <f t="shared" si="2"/>
        <v>0</v>
      </c>
      <c r="J33" s="53" t="e">
        <f>G33*(1+VLOOKUP(A33,'Generation Growth'!$A$1:$B$20,2,FALSE))^2.5</f>
        <v>#N/A</v>
      </c>
      <c r="K33" s="53">
        <f t="shared" si="3"/>
        <v>0</v>
      </c>
      <c r="L33" s="53">
        <f t="shared" si="4"/>
        <v>0</v>
      </c>
      <c r="M33" s="53" t="e">
        <f>I33*(1+VLOOKUP(A33,'Generation Growth'!$A$1:$B$20,2,FALSE))^2.5</f>
        <v>#N/A</v>
      </c>
      <c r="N33" s="53" t="e">
        <f>G33*(1+VLOOKUP(A33,'Generation Growth'!$A$1:$B$20,2,FALSE))^5</f>
        <v>#N/A</v>
      </c>
      <c r="O33" s="53">
        <f t="shared" si="5"/>
        <v>0</v>
      </c>
      <c r="P33" s="53">
        <f t="shared" si="6"/>
        <v>0</v>
      </c>
      <c r="Q33" s="53" t="e">
        <f>I33*(1+VLOOKUP(A33,'Generation Growth'!$A$1:$B$20,2,FALSE))^5</f>
        <v>#N/A</v>
      </c>
      <c r="R33" s="53" t="e">
        <f>G33*(1+VLOOKUP(A33,'Generation Growth'!$A$1:$B$20,2,FALSE))^7.5</f>
        <v>#N/A</v>
      </c>
      <c r="S33" s="53">
        <f t="shared" si="7"/>
        <v>0</v>
      </c>
      <c r="T33" s="53">
        <f t="shared" si="8"/>
        <v>0</v>
      </c>
      <c r="U33" s="53" t="e">
        <f>I33*(1+VLOOKUP(A33,'Generation Growth'!$A$1:$B$20,2,FALSE))^7.5</f>
        <v>#N/A</v>
      </c>
      <c r="V33" s="53" t="e">
        <f>G33*(1+VLOOKUP(A33,'Generation Growth'!$A$1:$B$20,2,FALSE))^10</f>
        <v>#N/A</v>
      </c>
      <c r="W33" s="53">
        <f t="shared" si="9"/>
        <v>0</v>
      </c>
      <c r="X33" s="53">
        <f t="shared" si="10"/>
        <v>0</v>
      </c>
      <c r="Y33" s="53" t="e">
        <f>I33*(1+VLOOKUP(A33,'Generation Growth'!$A$1:$B$20,2,FALSE))^10</f>
        <v>#N/A</v>
      </c>
      <c r="Z33" s="45" t="e">
        <f t="shared" si="11"/>
        <v>#N/A</v>
      </c>
      <c r="AA33" s="45" t="e">
        <f t="shared" si="12"/>
        <v>#N/A</v>
      </c>
      <c r="AB33" s="45" t="e">
        <f t="shared" si="13"/>
        <v>#N/A</v>
      </c>
      <c r="AC33" s="59" t="e">
        <f t="shared" si="14"/>
        <v>#N/A</v>
      </c>
      <c r="AD33" s="59" t="e">
        <f t="shared" si="15"/>
        <v>#N/A</v>
      </c>
    </row>
    <row r="34" spans="1:30" s="1" customFormat="1" ht="12.75" x14ac:dyDescent="0.2">
      <c r="A34" s="47"/>
      <c r="B34" s="54"/>
      <c r="C34" s="55" t="str">
        <f t="shared" si="0"/>
        <v/>
      </c>
      <c r="D34" s="56"/>
      <c r="E34" s="56"/>
      <c r="F34" s="57"/>
      <c r="G34" s="58"/>
      <c r="H34" s="53">
        <f t="shared" si="1"/>
        <v>0</v>
      </c>
      <c r="I34" s="53">
        <f t="shared" si="2"/>
        <v>0</v>
      </c>
      <c r="J34" s="53" t="e">
        <f>G34*(1+VLOOKUP(A34,'Generation Growth'!$A$1:$B$20,2,FALSE))^2.5</f>
        <v>#N/A</v>
      </c>
      <c r="K34" s="53">
        <f t="shared" si="3"/>
        <v>0</v>
      </c>
      <c r="L34" s="53">
        <f t="shared" si="4"/>
        <v>0</v>
      </c>
      <c r="M34" s="53" t="e">
        <f>I34*(1+VLOOKUP(A34,'Generation Growth'!$A$1:$B$20,2,FALSE))^2.5</f>
        <v>#N/A</v>
      </c>
      <c r="N34" s="53" t="e">
        <f>G34*(1+VLOOKUP(A34,'Generation Growth'!$A$1:$B$20,2,FALSE))^5</f>
        <v>#N/A</v>
      </c>
      <c r="O34" s="53">
        <f t="shared" si="5"/>
        <v>0</v>
      </c>
      <c r="P34" s="53">
        <f t="shared" si="6"/>
        <v>0</v>
      </c>
      <c r="Q34" s="53" t="e">
        <f>I34*(1+VLOOKUP(A34,'Generation Growth'!$A$1:$B$20,2,FALSE))^5</f>
        <v>#N/A</v>
      </c>
      <c r="R34" s="53" t="e">
        <f>G34*(1+VLOOKUP(A34,'Generation Growth'!$A$1:$B$20,2,FALSE))^7.5</f>
        <v>#N/A</v>
      </c>
      <c r="S34" s="53">
        <f t="shared" si="7"/>
        <v>0</v>
      </c>
      <c r="T34" s="53">
        <f t="shared" si="8"/>
        <v>0</v>
      </c>
      <c r="U34" s="53" t="e">
        <f>I34*(1+VLOOKUP(A34,'Generation Growth'!$A$1:$B$20,2,FALSE))^7.5</f>
        <v>#N/A</v>
      </c>
      <c r="V34" s="53" t="e">
        <f>G34*(1+VLOOKUP(A34,'Generation Growth'!$A$1:$B$20,2,FALSE))^10</f>
        <v>#N/A</v>
      </c>
      <c r="W34" s="53">
        <f t="shared" si="9"/>
        <v>0</v>
      </c>
      <c r="X34" s="53">
        <f t="shared" si="10"/>
        <v>0</v>
      </c>
      <c r="Y34" s="53" t="e">
        <f>I34*(1+VLOOKUP(A34,'Generation Growth'!$A$1:$B$20,2,FALSE))^10</f>
        <v>#N/A</v>
      </c>
      <c r="Z34" s="45" t="e">
        <f t="shared" si="11"/>
        <v>#N/A</v>
      </c>
      <c r="AA34" s="45" t="e">
        <f t="shared" si="12"/>
        <v>#N/A</v>
      </c>
      <c r="AB34" s="45" t="e">
        <f t="shared" si="13"/>
        <v>#N/A</v>
      </c>
      <c r="AC34" s="59" t="e">
        <f t="shared" si="14"/>
        <v>#N/A</v>
      </c>
      <c r="AD34" s="59" t="e">
        <f t="shared" si="15"/>
        <v>#N/A</v>
      </c>
    </row>
    <row r="35" spans="1:30" s="1" customFormat="1" ht="12.75" x14ac:dyDescent="0.2">
      <c r="A35" s="47"/>
      <c r="B35" s="54"/>
      <c r="C35" s="55" t="str">
        <f t="shared" si="0"/>
        <v/>
      </c>
      <c r="D35" s="56"/>
      <c r="E35" s="56"/>
      <c r="F35" s="57"/>
      <c r="G35" s="58"/>
      <c r="H35" s="53">
        <f t="shared" si="1"/>
        <v>0</v>
      </c>
      <c r="I35" s="53">
        <f t="shared" si="2"/>
        <v>0</v>
      </c>
      <c r="J35" s="53" t="e">
        <f>G35*(1+VLOOKUP(A35,'Generation Growth'!$A$1:$B$20,2,FALSE))^2.5</f>
        <v>#N/A</v>
      </c>
      <c r="K35" s="53">
        <f t="shared" si="3"/>
        <v>0</v>
      </c>
      <c r="L35" s="53">
        <f t="shared" si="4"/>
        <v>0</v>
      </c>
      <c r="M35" s="53" t="e">
        <f>I35*(1+VLOOKUP(A35,'Generation Growth'!$A$1:$B$20,2,FALSE))^2.5</f>
        <v>#N/A</v>
      </c>
      <c r="N35" s="53" t="e">
        <f>G35*(1+VLOOKUP(A35,'Generation Growth'!$A$1:$B$20,2,FALSE))^5</f>
        <v>#N/A</v>
      </c>
      <c r="O35" s="53">
        <f t="shared" si="5"/>
        <v>0</v>
      </c>
      <c r="P35" s="53">
        <f t="shared" si="6"/>
        <v>0</v>
      </c>
      <c r="Q35" s="53" t="e">
        <f>I35*(1+VLOOKUP(A35,'Generation Growth'!$A$1:$B$20,2,FALSE))^5</f>
        <v>#N/A</v>
      </c>
      <c r="R35" s="53" t="e">
        <f>G35*(1+VLOOKUP(A35,'Generation Growth'!$A$1:$B$20,2,FALSE))^7.5</f>
        <v>#N/A</v>
      </c>
      <c r="S35" s="53">
        <f t="shared" si="7"/>
        <v>0</v>
      </c>
      <c r="T35" s="53">
        <f t="shared" si="8"/>
        <v>0</v>
      </c>
      <c r="U35" s="53" t="e">
        <f>I35*(1+VLOOKUP(A35,'Generation Growth'!$A$1:$B$20,2,FALSE))^7.5</f>
        <v>#N/A</v>
      </c>
      <c r="V35" s="53" t="e">
        <f>G35*(1+VLOOKUP(A35,'Generation Growth'!$A$1:$B$20,2,FALSE))^10</f>
        <v>#N/A</v>
      </c>
      <c r="W35" s="53">
        <f t="shared" si="9"/>
        <v>0</v>
      </c>
      <c r="X35" s="53">
        <f t="shared" si="10"/>
        <v>0</v>
      </c>
      <c r="Y35" s="53" t="e">
        <f>I35*(1+VLOOKUP(A35,'Generation Growth'!$A$1:$B$20,2,FALSE))^10</f>
        <v>#N/A</v>
      </c>
      <c r="Z35" s="45" t="e">
        <f t="shared" si="11"/>
        <v>#N/A</v>
      </c>
      <c r="AA35" s="45" t="e">
        <f t="shared" si="12"/>
        <v>#N/A</v>
      </c>
      <c r="AB35" s="45" t="e">
        <f t="shared" si="13"/>
        <v>#N/A</v>
      </c>
      <c r="AC35" s="59" t="e">
        <f t="shared" si="14"/>
        <v>#N/A</v>
      </c>
      <c r="AD35" s="59" t="e">
        <f t="shared" si="15"/>
        <v>#N/A</v>
      </c>
    </row>
    <row r="36" spans="1:30" s="1" customFormat="1" ht="12.75" x14ac:dyDescent="0.2">
      <c r="A36" s="47"/>
      <c r="B36" s="54"/>
      <c r="C36" s="55" t="str">
        <f t="shared" si="0"/>
        <v/>
      </c>
      <c r="D36" s="56"/>
      <c r="E36" s="56"/>
      <c r="F36" s="57"/>
      <c r="G36" s="58"/>
      <c r="H36" s="53">
        <f t="shared" si="1"/>
        <v>0</v>
      </c>
      <c r="I36" s="53">
        <f t="shared" si="2"/>
        <v>0</v>
      </c>
      <c r="J36" s="53" t="e">
        <f>G36*(1+VLOOKUP(A36,'Generation Growth'!$A$1:$B$20,2,FALSE))^2.5</f>
        <v>#N/A</v>
      </c>
      <c r="K36" s="53">
        <f t="shared" si="3"/>
        <v>0</v>
      </c>
      <c r="L36" s="53">
        <f t="shared" si="4"/>
        <v>0</v>
      </c>
      <c r="M36" s="53" t="e">
        <f>I36*(1+VLOOKUP(A36,'Generation Growth'!$A$1:$B$20,2,FALSE))^2.5</f>
        <v>#N/A</v>
      </c>
      <c r="N36" s="53" t="e">
        <f>G36*(1+VLOOKUP(A36,'Generation Growth'!$A$1:$B$20,2,FALSE))^5</f>
        <v>#N/A</v>
      </c>
      <c r="O36" s="53">
        <f t="shared" si="5"/>
        <v>0</v>
      </c>
      <c r="P36" s="53">
        <f t="shared" si="6"/>
        <v>0</v>
      </c>
      <c r="Q36" s="53" t="e">
        <f>I36*(1+VLOOKUP(A36,'Generation Growth'!$A$1:$B$20,2,FALSE))^5</f>
        <v>#N/A</v>
      </c>
      <c r="R36" s="53" t="e">
        <f>G36*(1+VLOOKUP(A36,'Generation Growth'!$A$1:$B$20,2,FALSE))^7.5</f>
        <v>#N/A</v>
      </c>
      <c r="S36" s="53">
        <f t="shared" si="7"/>
        <v>0</v>
      </c>
      <c r="T36" s="53">
        <f t="shared" si="8"/>
        <v>0</v>
      </c>
      <c r="U36" s="53" t="e">
        <f>I36*(1+VLOOKUP(A36,'Generation Growth'!$A$1:$B$20,2,FALSE))^7.5</f>
        <v>#N/A</v>
      </c>
      <c r="V36" s="53" t="e">
        <f>G36*(1+VLOOKUP(A36,'Generation Growth'!$A$1:$B$20,2,FALSE))^10</f>
        <v>#N/A</v>
      </c>
      <c r="W36" s="53">
        <f t="shared" si="9"/>
        <v>0</v>
      </c>
      <c r="X36" s="53">
        <f t="shared" si="10"/>
        <v>0</v>
      </c>
      <c r="Y36" s="53" t="e">
        <f>I36*(1+VLOOKUP(A36,'Generation Growth'!$A$1:$B$20,2,FALSE))^10</f>
        <v>#N/A</v>
      </c>
      <c r="Z36" s="45" t="e">
        <f t="shared" si="11"/>
        <v>#N/A</v>
      </c>
      <c r="AA36" s="45" t="e">
        <f t="shared" si="12"/>
        <v>#N/A</v>
      </c>
      <c r="AB36" s="45" t="e">
        <f t="shared" si="13"/>
        <v>#N/A</v>
      </c>
      <c r="AC36" s="59" t="e">
        <f t="shared" si="14"/>
        <v>#N/A</v>
      </c>
      <c r="AD36" s="59" t="e">
        <f t="shared" si="15"/>
        <v>#N/A</v>
      </c>
    </row>
    <row r="37" spans="1:30" s="1" customFormat="1" ht="12.75" x14ac:dyDescent="0.2">
      <c r="A37" s="47"/>
      <c r="B37" s="54"/>
      <c r="C37" s="55" t="str">
        <f t="shared" si="0"/>
        <v/>
      </c>
      <c r="D37" s="56"/>
      <c r="E37" s="56"/>
      <c r="F37" s="57"/>
      <c r="G37" s="58"/>
      <c r="H37" s="53">
        <f t="shared" si="1"/>
        <v>0</v>
      </c>
      <c r="I37" s="53">
        <f t="shared" si="2"/>
        <v>0</v>
      </c>
      <c r="J37" s="53" t="e">
        <f>G37*(1+VLOOKUP(A37,'Generation Growth'!$A$1:$B$20,2,FALSE))^2.5</f>
        <v>#N/A</v>
      </c>
      <c r="K37" s="53">
        <f t="shared" si="3"/>
        <v>0</v>
      </c>
      <c r="L37" s="53">
        <f t="shared" si="4"/>
        <v>0</v>
      </c>
      <c r="M37" s="53" t="e">
        <f>I37*(1+VLOOKUP(A37,'Generation Growth'!$A$1:$B$20,2,FALSE))^2.5</f>
        <v>#N/A</v>
      </c>
      <c r="N37" s="53" t="e">
        <f>G37*(1+VLOOKUP(A37,'Generation Growth'!$A$1:$B$20,2,FALSE))^5</f>
        <v>#N/A</v>
      </c>
      <c r="O37" s="53">
        <f t="shared" si="5"/>
        <v>0</v>
      </c>
      <c r="P37" s="53">
        <f t="shared" si="6"/>
        <v>0</v>
      </c>
      <c r="Q37" s="53" t="e">
        <f>I37*(1+VLOOKUP(A37,'Generation Growth'!$A$1:$B$20,2,FALSE))^5</f>
        <v>#N/A</v>
      </c>
      <c r="R37" s="53" t="e">
        <f>G37*(1+VLOOKUP(A37,'Generation Growth'!$A$1:$B$20,2,FALSE))^7.5</f>
        <v>#N/A</v>
      </c>
      <c r="S37" s="53">
        <f t="shared" si="7"/>
        <v>0</v>
      </c>
      <c r="T37" s="53">
        <f t="shared" si="8"/>
        <v>0</v>
      </c>
      <c r="U37" s="53" t="e">
        <f>I37*(1+VLOOKUP(A37,'Generation Growth'!$A$1:$B$20,2,FALSE))^7.5</f>
        <v>#N/A</v>
      </c>
      <c r="V37" s="53" t="e">
        <f>G37*(1+VLOOKUP(A37,'Generation Growth'!$A$1:$B$20,2,FALSE))^10</f>
        <v>#N/A</v>
      </c>
      <c r="W37" s="53">
        <f t="shared" si="9"/>
        <v>0</v>
      </c>
      <c r="X37" s="53">
        <f t="shared" si="10"/>
        <v>0</v>
      </c>
      <c r="Y37" s="53" t="e">
        <f>I37*(1+VLOOKUP(A37,'Generation Growth'!$A$1:$B$20,2,FALSE))^10</f>
        <v>#N/A</v>
      </c>
      <c r="Z37" s="45" t="e">
        <f t="shared" si="11"/>
        <v>#N/A</v>
      </c>
      <c r="AA37" s="45" t="e">
        <f t="shared" si="12"/>
        <v>#N/A</v>
      </c>
      <c r="AB37" s="45" t="e">
        <f t="shared" si="13"/>
        <v>#N/A</v>
      </c>
      <c r="AC37" s="59" t="e">
        <f t="shared" si="14"/>
        <v>#N/A</v>
      </c>
      <c r="AD37" s="59" t="e">
        <f t="shared" si="15"/>
        <v>#N/A</v>
      </c>
    </row>
    <row r="38" spans="1:30" s="1" customFormat="1" ht="12.75" x14ac:dyDescent="0.2">
      <c r="A38" s="47"/>
      <c r="B38" s="54"/>
      <c r="C38" s="55" t="str">
        <f t="shared" si="0"/>
        <v/>
      </c>
      <c r="D38" s="56"/>
      <c r="E38" s="56"/>
      <c r="F38" s="57"/>
      <c r="G38" s="58"/>
      <c r="H38" s="53">
        <f t="shared" si="1"/>
        <v>0</v>
      </c>
      <c r="I38" s="53">
        <f t="shared" si="2"/>
        <v>0</v>
      </c>
      <c r="J38" s="53" t="e">
        <f>G38*(1+VLOOKUP(A38,'Generation Growth'!$A$1:$B$20,2,FALSE))^2.5</f>
        <v>#N/A</v>
      </c>
      <c r="K38" s="53">
        <f t="shared" si="3"/>
        <v>0</v>
      </c>
      <c r="L38" s="53">
        <f t="shared" si="4"/>
        <v>0</v>
      </c>
      <c r="M38" s="53" t="e">
        <f>I38*(1+VLOOKUP(A38,'Generation Growth'!$A$1:$B$20,2,FALSE))^2.5</f>
        <v>#N/A</v>
      </c>
      <c r="N38" s="53" t="e">
        <f>G38*(1+VLOOKUP(A38,'Generation Growth'!$A$1:$B$20,2,FALSE))^5</f>
        <v>#N/A</v>
      </c>
      <c r="O38" s="53">
        <f t="shared" si="5"/>
        <v>0</v>
      </c>
      <c r="P38" s="53">
        <f t="shared" si="6"/>
        <v>0</v>
      </c>
      <c r="Q38" s="53" t="e">
        <f>I38*(1+VLOOKUP(A38,'Generation Growth'!$A$1:$B$20,2,FALSE))^5</f>
        <v>#N/A</v>
      </c>
      <c r="R38" s="53" t="e">
        <f>G38*(1+VLOOKUP(A38,'Generation Growth'!$A$1:$B$20,2,FALSE))^7.5</f>
        <v>#N/A</v>
      </c>
      <c r="S38" s="53">
        <f t="shared" si="7"/>
        <v>0</v>
      </c>
      <c r="T38" s="53">
        <f t="shared" si="8"/>
        <v>0</v>
      </c>
      <c r="U38" s="53" t="e">
        <f>I38*(1+VLOOKUP(A38,'Generation Growth'!$A$1:$B$20,2,FALSE))^7.5</f>
        <v>#N/A</v>
      </c>
      <c r="V38" s="53" t="e">
        <f>G38*(1+VLOOKUP(A38,'Generation Growth'!$A$1:$B$20,2,FALSE))^10</f>
        <v>#N/A</v>
      </c>
      <c r="W38" s="53">
        <f t="shared" si="9"/>
        <v>0</v>
      </c>
      <c r="X38" s="53">
        <f t="shared" si="10"/>
        <v>0</v>
      </c>
      <c r="Y38" s="53" t="e">
        <f>I38*(1+VLOOKUP(A38,'Generation Growth'!$A$1:$B$20,2,FALSE))^10</f>
        <v>#N/A</v>
      </c>
      <c r="Z38" s="45" t="e">
        <f t="shared" si="11"/>
        <v>#N/A</v>
      </c>
      <c r="AA38" s="45" t="e">
        <f t="shared" si="12"/>
        <v>#N/A</v>
      </c>
      <c r="AB38" s="45" t="e">
        <f t="shared" si="13"/>
        <v>#N/A</v>
      </c>
      <c r="AC38" s="59" t="e">
        <f t="shared" si="14"/>
        <v>#N/A</v>
      </c>
      <c r="AD38" s="59" t="e">
        <f t="shared" si="15"/>
        <v>#N/A</v>
      </c>
    </row>
    <row r="39" spans="1:30" s="1" customFormat="1" ht="12.75" x14ac:dyDescent="0.2">
      <c r="A39" s="47"/>
      <c r="B39" s="54"/>
      <c r="C39" s="55" t="str">
        <f t="shared" si="0"/>
        <v/>
      </c>
      <c r="D39" s="56"/>
      <c r="E39" s="56"/>
      <c r="F39" s="57"/>
      <c r="G39" s="58"/>
      <c r="H39" s="53">
        <f t="shared" si="1"/>
        <v>0</v>
      </c>
      <c r="I39" s="53">
        <f t="shared" si="2"/>
        <v>0</v>
      </c>
      <c r="J39" s="53" t="e">
        <f>G39*(1+VLOOKUP(A39,'Generation Growth'!$A$1:$B$20,2,FALSE))^2.5</f>
        <v>#N/A</v>
      </c>
      <c r="K39" s="53">
        <f t="shared" si="3"/>
        <v>0</v>
      </c>
      <c r="L39" s="53">
        <f t="shared" si="4"/>
        <v>0</v>
      </c>
      <c r="M39" s="53" t="e">
        <f>I39*(1+VLOOKUP(A39,'Generation Growth'!$A$1:$B$20,2,FALSE))^2.5</f>
        <v>#N/A</v>
      </c>
      <c r="N39" s="53" t="e">
        <f>G39*(1+VLOOKUP(A39,'Generation Growth'!$A$1:$B$20,2,FALSE))^5</f>
        <v>#N/A</v>
      </c>
      <c r="O39" s="53">
        <f t="shared" si="5"/>
        <v>0</v>
      </c>
      <c r="P39" s="53">
        <f t="shared" si="6"/>
        <v>0</v>
      </c>
      <c r="Q39" s="53" t="e">
        <f>I39*(1+VLOOKUP(A39,'Generation Growth'!$A$1:$B$20,2,FALSE))^5</f>
        <v>#N/A</v>
      </c>
      <c r="R39" s="53" t="e">
        <f>G39*(1+VLOOKUP(A39,'Generation Growth'!$A$1:$B$20,2,FALSE))^7.5</f>
        <v>#N/A</v>
      </c>
      <c r="S39" s="53">
        <f t="shared" si="7"/>
        <v>0</v>
      </c>
      <c r="T39" s="53">
        <f t="shared" si="8"/>
        <v>0</v>
      </c>
      <c r="U39" s="53" t="e">
        <f>I39*(1+VLOOKUP(A39,'Generation Growth'!$A$1:$B$20,2,FALSE))^7.5</f>
        <v>#N/A</v>
      </c>
      <c r="V39" s="53" t="e">
        <f>G39*(1+VLOOKUP(A39,'Generation Growth'!$A$1:$B$20,2,FALSE))^10</f>
        <v>#N/A</v>
      </c>
      <c r="W39" s="53">
        <f t="shared" si="9"/>
        <v>0</v>
      </c>
      <c r="X39" s="53">
        <f t="shared" si="10"/>
        <v>0</v>
      </c>
      <c r="Y39" s="53" t="e">
        <f>I39*(1+VLOOKUP(A39,'Generation Growth'!$A$1:$B$20,2,FALSE))^10</f>
        <v>#N/A</v>
      </c>
      <c r="Z39" s="45" t="e">
        <f t="shared" si="11"/>
        <v>#N/A</v>
      </c>
      <c r="AA39" s="45" t="e">
        <f t="shared" si="12"/>
        <v>#N/A</v>
      </c>
      <c r="AB39" s="45" t="e">
        <f t="shared" si="13"/>
        <v>#N/A</v>
      </c>
      <c r="AC39" s="59" t="e">
        <f t="shared" si="14"/>
        <v>#N/A</v>
      </c>
      <c r="AD39" s="59" t="e">
        <f t="shared" si="15"/>
        <v>#N/A</v>
      </c>
    </row>
  </sheetData>
  <autoFilter ref="A10:AD39"/>
  <mergeCells count="9">
    <mergeCell ref="H8:AD8"/>
    <mergeCell ref="B8:G8"/>
    <mergeCell ref="Z9:AC9"/>
    <mergeCell ref="B9:F9"/>
    <mergeCell ref="H9:I9"/>
    <mergeCell ref="J9:M9"/>
    <mergeCell ref="N9:Q9"/>
    <mergeCell ref="R9:U9"/>
    <mergeCell ref="V9:Y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="85" zoomScaleNormal="85" workbookViewId="0">
      <selection activeCell="E6" sqref="E6"/>
    </sheetView>
  </sheetViews>
  <sheetFormatPr defaultRowHeight="12" x14ac:dyDescent="0.2"/>
  <cols>
    <col min="1" max="1" width="4.5703125" bestFit="1" customWidth="1"/>
    <col min="2" max="2" width="19.42578125" customWidth="1"/>
    <col min="3" max="3" width="9" customWidth="1"/>
    <col min="4" max="4" width="9.85546875" customWidth="1"/>
    <col min="5" max="5" width="24.85546875" customWidth="1"/>
    <col min="6" max="6" width="12.42578125" style="7" customWidth="1"/>
    <col min="7" max="7" width="12.42578125" customWidth="1"/>
    <col min="8" max="8" width="9" bestFit="1" customWidth="1"/>
    <col min="9" max="10" width="9.85546875" bestFit="1" customWidth="1"/>
    <col min="11" max="11" width="11.42578125" bestFit="1" customWidth="1"/>
  </cols>
  <sheetData>
    <row r="1" spans="1:11" ht="67.5" customHeight="1" x14ac:dyDescent="0.2">
      <c r="A1" s="44" t="s">
        <v>1</v>
      </c>
      <c r="B1" s="44" t="s">
        <v>0</v>
      </c>
      <c r="C1" s="44" t="s">
        <v>2</v>
      </c>
      <c r="D1" s="44" t="s">
        <v>45</v>
      </c>
      <c r="E1" s="44" t="s">
        <v>53</v>
      </c>
      <c r="F1" s="44" t="s">
        <v>47</v>
      </c>
      <c r="G1" s="44" t="s">
        <v>48</v>
      </c>
      <c r="H1" s="44" t="s">
        <v>49</v>
      </c>
      <c r="I1" s="44" t="s">
        <v>50</v>
      </c>
      <c r="J1" s="44" t="s">
        <v>51</v>
      </c>
      <c r="K1" s="44" t="s">
        <v>52</v>
      </c>
    </row>
    <row r="2" spans="1:11" s="8" customFormat="1" ht="12.75" x14ac:dyDescent="0.2">
      <c r="A2" s="47"/>
      <c r="B2" s="47"/>
      <c r="C2" s="47"/>
      <c r="D2" s="48"/>
      <c r="E2" s="49"/>
      <c r="F2" s="50"/>
      <c r="G2" s="51"/>
      <c r="H2" s="52"/>
      <c r="I2" s="52"/>
      <c r="J2" s="52"/>
      <c r="K2" s="46">
        <f>SUM(H2:J2)</f>
        <v>0</v>
      </c>
    </row>
    <row r="3" spans="1:11" s="8" customFormat="1" ht="12.75" x14ac:dyDescent="0.2">
      <c r="A3" s="47"/>
      <c r="B3" s="47"/>
      <c r="C3" s="47"/>
      <c r="D3" s="48"/>
      <c r="E3" s="47"/>
      <c r="F3" s="50"/>
      <c r="G3" s="51"/>
      <c r="H3" s="52"/>
      <c r="I3" s="52"/>
      <c r="J3" s="52"/>
      <c r="K3" s="46">
        <f t="shared" ref="K3:K5" si="0">SUM(H3:J3)</f>
        <v>0</v>
      </c>
    </row>
    <row r="4" spans="1:11" s="8" customFormat="1" ht="12.75" x14ac:dyDescent="0.2">
      <c r="A4" s="47"/>
      <c r="B4" s="47"/>
      <c r="C4" s="47"/>
      <c r="D4" s="48"/>
      <c r="E4" s="47"/>
      <c r="F4" s="50"/>
      <c r="G4" s="51"/>
      <c r="H4" s="52"/>
      <c r="I4" s="52"/>
      <c r="J4" s="52"/>
      <c r="K4" s="46">
        <f t="shared" si="0"/>
        <v>0</v>
      </c>
    </row>
    <row r="5" spans="1:11" s="8" customFormat="1" ht="12.75" x14ac:dyDescent="0.2">
      <c r="A5" s="47"/>
      <c r="B5" s="47"/>
      <c r="C5" s="47"/>
      <c r="D5" s="48"/>
      <c r="E5" s="48"/>
      <c r="F5" s="50"/>
      <c r="G5" s="51"/>
      <c r="H5" s="52"/>
      <c r="I5" s="52"/>
      <c r="J5" s="52"/>
      <c r="K5" s="46">
        <f t="shared" si="0"/>
        <v>0</v>
      </c>
    </row>
    <row r="6" spans="1:11" s="8" customFormat="1" ht="11.25" x14ac:dyDescent="0.2">
      <c r="D6" s="31"/>
      <c r="E6" s="31"/>
      <c r="F6" s="33"/>
      <c r="H6" s="32"/>
      <c r="I6" s="32"/>
      <c r="J6" s="32"/>
      <c r="K6" s="32"/>
    </row>
    <row r="7" spans="1:11" x14ac:dyDescent="0.2">
      <c r="H7" s="29"/>
      <c r="I7" s="29"/>
      <c r="J7" s="29"/>
    </row>
    <row r="8" spans="1:11" x14ac:dyDescent="0.2">
      <c r="H8" s="29"/>
      <c r="I8" s="29"/>
      <c r="J8" s="29"/>
    </row>
    <row r="9" spans="1:11" x14ac:dyDescent="0.2">
      <c r="H9" s="29"/>
      <c r="I9" s="29"/>
      <c r="J9" s="29"/>
    </row>
    <row r="10" spans="1:11" x14ac:dyDescent="0.2">
      <c r="H10" s="29"/>
      <c r="I10" s="30"/>
      <c r="J10" s="30"/>
    </row>
    <row r="11" spans="1:11" x14ac:dyDescent="0.2">
      <c r="H11" s="30"/>
      <c r="I11" s="29"/>
      <c r="J11" s="29"/>
    </row>
    <row r="12" spans="1:11" x14ac:dyDescent="0.2">
      <c r="H12" s="29"/>
      <c r="I12" s="29"/>
      <c r="J12" s="29"/>
    </row>
    <row r="13" spans="1:11" x14ac:dyDescent="0.2">
      <c r="H13" s="29"/>
      <c r="I13" s="29"/>
      <c r="J13" s="29"/>
    </row>
    <row r="14" spans="1:11" x14ac:dyDescent="0.2">
      <c r="H14" s="30"/>
      <c r="I14" s="29"/>
      <c r="J14" s="29"/>
    </row>
    <row r="15" spans="1:11" x14ac:dyDescent="0.2">
      <c r="H15" s="29"/>
      <c r="I15" s="29"/>
      <c r="J15" s="29"/>
    </row>
    <row r="16" spans="1:11" x14ac:dyDescent="0.2">
      <c r="H16" s="29"/>
      <c r="I16" s="29"/>
      <c r="J16" s="29"/>
    </row>
    <row r="17" spans="8:10" x14ac:dyDescent="0.2">
      <c r="H17" s="29"/>
      <c r="I17" s="29"/>
      <c r="J17" s="29"/>
    </row>
    <row r="18" spans="8:10" x14ac:dyDescent="0.2">
      <c r="H18" s="29"/>
      <c r="I18" s="29"/>
      <c r="J18" s="29"/>
    </row>
    <row r="19" spans="8:10" x14ac:dyDescent="0.2">
      <c r="H19" s="29"/>
      <c r="I19" s="29"/>
      <c r="J19" s="29"/>
    </row>
    <row r="21" spans="8:10" x14ac:dyDescent="0.2">
      <c r="H21" s="29"/>
      <c r="I21" s="29"/>
      <c r="J21" s="30"/>
    </row>
    <row r="22" spans="8:10" x14ac:dyDescent="0.2">
      <c r="H22" s="29"/>
      <c r="I22" s="29"/>
      <c r="J22" s="29"/>
    </row>
    <row r="23" spans="8:10" x14ac:dyDescent="0.2">
      <c r="H23" s="29"/>
      <c r="I23" s="29"/>
      <c r="J23" s="30"/>
    </row>
    <row r="25" spans="8:10" x14ac:dyDescent="0.2">
      <c r="H25" s="30"/>
      <c r="I25" s="30"/>
      <c r="J25" s="30"/>
    </row>
    <row r="26" spans="8:10" x14ac:dyDescent="0.2">
      <c r="H26" s="30"/>
      <c r="I26" s="30"/>
      <c r="J26" s="30"/>
    </row>
  </sheetData>
  <sortState ref="A44:D68">
    <sortCondition ref="A44:A68"/>
    <sortCondition ref="B44:B68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F6" sqref="F6"/>
    </sheetView>
  </sheetViews>
  <sheetFormatPr defaultRowHeight="12" x14ac:dyDescent="0.2"/>
  <sheetData>
    <row r="1" spans="1:2" ht="19.5" customHeight="1" x14ac:dyDescent="0.2">
      <c r="A1" s="2" t="s">
        <v>1</v>
      </c>
      <c r="B1" s="3" t="s">
        <v>15</v>
      </c>
    </row>
    <row r="2" spans="1:2" x14ac:dyDescent="0.2">
      <c r="A2" t="s">
        <v>26</v>
      </c>
      <c r="B2">
        <v>12.47</v>
      </c>
    </row>
    <row r="3" spans="1:2" x14ac:dyDescent="0.2">
      <c r="A3" t="s">
        <v>23</v>
      </c>
      <c r="B3">
        <v>18.22</v>
      </c>
    </row>
    <row r="4" spans="1:2" x14ac:dyDescent="0.2">
      <c r="A4" t="s">
        <v>24</v>
      </c>
      <c r="B4">
        <v>17.39</v>
      </c>
    </row>
    <row r="5" spans="1:2" x14ac:dyDescent="0.2">
      <c r="A5" t="s">
        <v>3</v>
      </c>
      <c r="B5">
        <v>12.1</v>
      </c>
    </row>
    <row r="6" spans="1:2" x14ac:dyDescent="0.2">
      <c r="A6" t="s">
        <v>29</v>
      </c>
      <c r="B6">
        <v>43.85</v>
      </c>
    </row>
    <row r="7" spans="1:2" x14ac:dyDescent="0.2">
      <c r="A7" t="s">
        <v>30</v>
      </c>
      <c r="B7">
        <v>18.57</v>
      </c>
    </row>
    <row r="8" spans="1:2" x14ac:dyDescent="0.2">
      <c r="A8" t="s">
        <v>27</v>
      </c>
      <c r="B8">
        <v>25.75</v>
      </c>
    </row>
    <row r="9" spans="1:2" x14ac:dyDescent="0.2">
      <c r="A9" t="s">
        <v>28</v>
      </c>
      <c r="B9">
        <v>10.02</v>
      </c>
    </row>
    <row r="10" spans="1:2" x14ac:dyDescent="0.2">
      <c r="A10" t="s">
        <v>25</v>
      </c>
      <c r="B10">
        <v>9.1300000000000008</v>
      </c>
    </row>
    <row r="11" spans="1:2" x14ac:dyDescent="0.2">
      <c r="A11" t="s">
        <v>21</v>
      </c>
      <c r="B11">
        <v>24.41</v>
      </c>
    </row>
    <row r="12" spans="1:2" x14ac:dyDescent="0.2">
      <c r="A12" t="s">
        <v>31</v>
      </c>
      <c r="B12">
        <v>26.8</v>
      </c>
    </row>
    <row r="13" spans="1:2" x14ac:dyDescent="0.2">
      <c r="A13" t="s">
        <v>32</v>
      </c>
      <c r="B13">
        <v>30.7</v>
      </c>
    </row>
    <row r="14" spans="1:2" x14ac:dyDescent="0.2">
      <c r="A14" t="s">
        <v>22</v>
      </c>
      <c r="B14">
        <v>27.4</v>
      </c>
    </row>
    <row r="15" spans="1:2" x14ac:dyDescent="0.2">
      <c r="A15" t="s">
        <v>20</v>
      </c>
      <c r="B15">
        <v>14.78</v>
      </c>
    </row>
    <row r="17" spans="1:1" x14ac:dyDescent="0.2">
      <c r="A17" t="s">
        <v>60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>
      <selection activeCell="A4" sqref="A4"/>
    </sheetView>
  </sheetViews>
  <sheetFormatPr defaultRowHeight="15" x14ac:dyDescent="0.25"/>
  <cols>
    <col min="1" max="3" width="9.140625" style="4"/>
    <col min="4" max="4" width="23.7109375" style="4" bestFit="1" customWidth="1"/>
    <col min="5" max="5" width="9.140625" style="4"/>
    <col min="6" max="6" width="10.7109375" style="4" bestFit="1" customWidth="1"/>
    <col min="7" max="7" width="9.7109375" style="4" bestFit="1" customWidth="1"/>
    <col min="8" max="8" width="10.5703125" style="4" customWidth="1"/>
    <col min="9" max="16384" width="9.140625" style="4"/>
  </cols>
  <sheetData>
    <row r="3" spans="1:2" ht="30.75" customHeight="1" x14ac:dyDescent="0.25">
      <c r="A3" s="42" t="s">
        <v>59</v>
      </c>
      <c r="B3" s="43"/>
    </row>
    <row r="4" spans="1:2" ht="30" customHeight="1" x14ac:dyDescent="0.25">
      <c r="A4" s="5" t="s">
        <v>54</v>
      </c>
      <c r="B4" s="5" t="s">
        <v>55</v>
      </c>
    </row>
    <row r="5" spans="1:2" x14ac:dyDescent="0.25">
      <c r="A5" s="4">
        <v>2.5</v>
      </c>
      <c r="B5" s="6">
        <v>0</v>
      </c>
    </row>
    <row r="6" spans="1:2" x14ac:dyDescent="0.25">
      <c r="A6" s="4">
        <v>5</v>
      </c>
      <c r="B6" s="6">
        <v>0.33</v>
      </c>
    </row>
    <row r="7" spans="1:2" x14ac:dyDescent="0.25">
      <c r="A7" s="4">
        <v>7.5</v>
      </c>
      <c r="B7" s="6">
        <v>0.67</v>
      </c>
    </row>
    <row r="8" spans="1:2" x14ac:dyDescent="0.25">
      <c r="A8" s="4">
        <v>10</v>
      </c>
      <c r="B8" s="6">
        <v>1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GDA Template</vt:lpstr>
      <vt:lpstr>Generation Dominated Areas</vt:lpstr>
      <vt:lpstr>Generation Growth</vt:lpstr>
      <vt:lpstr>GDA discount rates</vt:lpstr>
    </vt:vector>
  </TitlesOfParts>
  <Company>EDF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Day</dc:creator>
  <cp:lastModifiedBy>Day, Oliver</cp:lastModifiedBy>
  <dcterms:created xsi:type="dcterms:W3CDTF">2012-01-05T14:37:34Z</dcterms:created>
  <dcterms:modified xsi:type="dcterms:W3CDTF">2014-07-14T13:24:45Z</dcterms:modified>
</cp:coreProperties>
</file>