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730" windowHeight="11760" activeTab="1"/>
  </bookViews>
  <sheets>
    <sheet name="Northern Powergrid (Yorkshire)" sheetId="2" r:id="rId1"/>
    <sheet name="Yorkshire summary" sheetId="6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F39" i="2" l="1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N30" i="6"/>
  <c r="N29" i="6"/>
  <c r="N28" i="6"/>
  <c r="N27" i="6"/>
  <c r="N26" i="6"/>
  <c r="O26" i="6" s="1"/>
  <c r="N25" i="6"/>
  <c r="N24" i="6"/>
  <c r="O24" i="6" s="1"/>
  <c r="N23" i="6"/>
  <c r="N22" i="6"/>
  <c r="O22" i="6" s="1"/>
  <c r="N21" i="6"/>
  <c r="N20" i="6"/>
  <c r="N19" i="6"/>
  <c r="N18" i="6"/>
  <c r="N17" i="6"/>
  <c r="N16" i="6"/>
  <c r="N15" i="6"/>
  <c r="N14" i="6"/>
  <c r="N13" i="6"/>
  <c r="O13" i="6" s="1"/>
  <c r="N12" i="6"/>
  <c r="N11" i="6"/>
  <c r="N10" i="6"/>
  <c r="N9" i="6"/>
  <c r="N8" i="6"/>
  <c r="N7" i="6"/>
  <c r="N6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O29" i="6"/>
  <c r="O25" i="6"/>
  <c r="AI41" i="2" l="1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AH24" i="2"/>
  <c r="AF24" i="2"/>
  <c r="AD24" i="2"/>
  <c r="AB24" i="2"/>
  <c r="X24" i="2"/>
  <c r="V24" i="2"/>
  <c r="T24" i="2"/>
  <c r="R24" i="2"/>
  <c r="P24" i="2"/>
  <c r="L24" i="2"/>
  <c r="J24" i="2"/>
  <c r="H24" i="2"/>
  <c r="H43" i="2" l="1"/>
  <c r="P43" i="2"/>
  <c r="X43" i="2"/>
  <c r="AF43" i="2"/>
  <c r="L43" i="2"/>
  <c r="T43" i="2"/>
  <c r="AB43" i="2"/>
  <c r="Z43" i="2"/>
  <c r="AD43" i="2"/>
  <c r="F43" i="2"/>
  <c r="R43" i="2"/>
  <c r="V43" i="2"/>
  <c r="AH43" i="2"/>
  <c r="N43" i="2"/>
  <c r="J43" i="2"/>
  <c r="J18" i="6" l="1"/>
  <c r="F13" i="6"/>
  <c r="H13" i="6"/>
  <c r="H30" i="6"/>
  <c r="H29" i="6"/>
  <c r="F14" i="6"/>
  <c r="E30" i="6"/>
  <c r="I18" i="6" l="1"/>
  <c r="K18" i="6" s="1"/>
  <c r="G29" i="6"/>
  <c r="E23" i="6"/>
  <c r="F16" i="6"/>
  <c r="J27" i="6"/>
  <c r="J30" i="6"/>
  <c r="E27" i="6"/>
  <c r="M13" i="6"/>
  <c r="P13" i="6"/>
  <c r="G15" i="6"/>
  <c r="E25" i="6"/>
  <c r="H7" i="6"/>
  <c r="E20" i="6"/>
  <c r="E6" i="6"/>
  <c r="J16" i="6"/>
  <c r="E26" i="6"/>
  <c r="J23" i="6"/>
  <c r="H18" i="6"/>
  <c r="E15" i="6"/>
  <c r="E10" i="6"/>
  <c r="E18" i="6"/>
  <c r="J29" i="6"/>
  <c r="H12" i="6"/>
  <c r="F26" i="6"/>
  <c r="H14" i="6"/>
  <c r="G16" i="6"/>
  <c r="G18" i="6"/>
  <c r="E14" i="6"/>
  <c r="E17" i="6"/>
  <c r="F18" i="6"/>
  <c r="I15" i="6"/>
  <c r="K15" i="6" s="1"/>
  <c r="E9" i="6"/>
  <c r="G20" i="6"/>
  <c r="J25" i="6"/>
  <c r="F29" i="6"/>
  <c r="E16" i="6"/>
  <c r="H9" i="6"/>
  <c r="H17" i="6"/>
  <c r="E8" i="6"/>
  <c r="E29" i="6"/>
  <c r="H28" i="6"/>
  <c r="E13" i="6"/>
  <c r="J26" i="6"/>
  <c r="I16" i="6"/>
  <c r="K16" i="6" s="1"/>
  <c r="E21" i="6"/>
  <c r="J15" i="6"/>
  <c r="P30" i="6"/>
  <c r="M30" i="6"/>
  <c r="O30" i="6" s="1"/>
  <c r="P26" i="6" l="1"/>
  <c r="P29" i="6"/>
  <c r="M29" i="6"/>
  <c r="M24" i="6"/>
  <c r="G17" i="6"/>
  <c r="F15" i="6"/>
  <c r="P8" i="6"/>
  <c r="M8" i="6"/>
  <c r="O8" i="6" s="1"/>
  <c r="P23" i="6"/>
  <c r="M23" i="6"/>
  <c r="O23" i="6" s="1"/>
  <c r="M21" i="6"/>
  <c r="O21" i="6" s="1"/>
  <c r="P21" i="6"/>
  <c r="P14" i="6"/>
  <c r="M14" i="6"/>
  <c r="O14" i="6" s="1"/>
  <c r="H6" i="6"/>
  <c r="P18" i="6"/>
  <c r="M18" i="6"/>
  <c r="O18" i="6" s="1"/>
  <c r="G26" i="6"/>
  <c r="I17" i="6"/>
  <c r="K17" i="6" s="1"/>
  <c r="J24" i="6"/>
  <c r="H27" i="6"/>
  <c r="J28" i="6"/>
  <c r="H15" i="6"/>
  <c r="E22" i="6"/>
  <c r="G24" i="6"/>
  <c r="J17" i="6"/>
  <c r="F7" i="6"/>
  <c r="F28" i="6"/>
  <c r="E7" i="6"/>
  <c r="E28" i="6"/>
  <c r="E11" i="6"/>
  <c r="E19" i="6"/>
  <c r="H10" i="6"/>
  <c r="P25" i="6"/>
  <c r="M25" i="6"/>
  <c r="F12" i="6"/>
  <c r="F24" i="6"/>
  <c r="F10" i="6"/>
  <c r="F17" i="6"/>
  <c r="F20" i="6"/>
  <c r="E24" i="6"/>
  <c r="P9" i="6"/>
  <c r="M9" i="6"/>
  <c r="O9" i="6" s="1"/>
  <c r="G28" i="6"/>
  <c r="H16" i="6"/>
  <c r="E12" i="6"/>
  <c r="P28" i="6" l="1"/>
  <c r="P24" i="6"/>
  <c r="M28" i="6"/>
  <c r="O28" i="6" s="1"/>
  <c r="M26" i="6"/>
  <c r="P20" i="6"/>
  <c r="M20" i="6"/>
  <c r="O20" i="6" s="1"/>
  <c r="M6" i="6"/>
  <c r="O6" i="6" s="1"/>
  <c r="P6" i="6"/>
  <c r="P10" i="6"/>
  <c r="M10" i="6"/>
  <c r="O10" i="6" s="1"/>
  <c r="P15" i="6"/>
  <c r="M15" i="6"/>
  <c r="O15" i="6" s="1"/>
  <c r="P22" i="6"/>
  <c r="M22" i="6"/>
  <c r="P7" i="6"/>
  <c r="M7" i="6"/>
  <c r="O7" i="6" s="1"/>
  <c r="P16" i="6"/>
  <c r="M16" i="6"/>
  <c r="O16" i="6" s="1"/>
  <c r="P17" i="6"/>
  <c r="M17" i="6"/>
  <c r="O17" i="6" s="1"/>
  <c r="P19" i="6"/>
  <c r="M19" i="6"/>
  <c r="O19" i="6" s="1"/>
  <c r="P11" i="6"/>
  <c r="M11" i="6"/>
  <c r="O11" i="6" s="1"/>
  <c r="M27" i="6"/>
  <c r="O27" i="6" s="1"/>
  <c r="P27" i="6"/>
  <c r="M12" i="6"/>
  <c r="O12" i="6" s="1"/>
  <c r="P12" i="6"/>
</calcChain>
</file>

<file path=xl/sharedStrings.xml><?xml version="1.0" encoding="utf-8"?>
<sst xmlns="http://schemas.openxmlformats.org/spreadsheetml/2006/main" count="202" uniqueCount="77">
  <si>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</si>
  <si>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</si>
  <si>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</si>
  <si>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</si>
  <si>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</si>
  <si>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</si>
  <si>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</si>
  <si>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</si>
  <si>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</si>
  <si>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</si>
  <si>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</si>
  <si>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</si>
  <si>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</si>
  <si>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</si>
  <si>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</si>
  <si>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</si>
  <si>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</si>
  <si>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</si>
  <si>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</si>
  <si>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</si>
  <si>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</si>
  <si>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</si>
  <si>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</si>
  <si>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</si>
  <si>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</si>
  <si>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</si>
  <si>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</si>
  <si>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</si>
  <si>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</si>
  <si>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</si>
  <si>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</si>
  <si>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</si>
  <si>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No Change</t>
  </si>
  <si>
    <t>Updated to represent the latest business expectations. This could be volatile as customers start to respond to the cost signals in the various time bands.</t>
  </si>
  <si>
    <t>Profiled Allowed Revenue is known going forward.</t>
  </si>
  <si>
    <t/>
  </si>
  <si>
    <t>Table 1022 - 1028: service model inputs</t>
  </si>
  <si>
    <t>Table 1017 - diversity allowance</t>
  </si>
  <si>
    <t>Table 1037 - LDNO discounts</t>
  </si>
  <si>
    <t>Table 1068 - annual hours in time bands</t>
  </si>
  <si>
    <t>Update to reflect latest data</t>
  </si>
  <si>
    <t>Update to reflect latest data and correct error in LV circuit losses</t>
  </si>
  <si>
    <t>Update to reflect latest data and the three year rolling average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</si>
  <si>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</si>
  <si>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</si>
  <si>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</si>
  <si>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</si>
  <si>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</si>
  <si>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</si>
  <si>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</si>
  <si>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</si>
  <si>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</si>
  <si>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</si>
  <si>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</si>
  <si>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</si>
  <si>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</si>
  <si>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</si>
  <si>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</si>
  <si>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</si>
  <si>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</si>
  <si>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</si>
  <si>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</si>
  <si>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</si>
  <si>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</si>
  <si>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</si>
  <si>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</si>
  <si>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average p/kWh
this year</t>
  </si>
  <si>
    <t>average p/kWh
last year</t>
  </si>
  <si>
    <t>Revised volume forecasts and revenue allowances</t>
  </si>
  <si>
    <t>DNO : Northern Powergrid (Yorkshire)</t>
  </si>
  <si>
    <t>Percentage
change
%</t>
  </si>
  <si>
    <t>Revised TPR data and volume forecasts</t>
  </si>
  <si>
    <t>Revised load characteristics and volume forecasts</t>
  </si>
  <si>
    <t>Revised volume forecasts and load characteristics</t>
  </si>
  <si>
    <t>Revised load charcteristics and revenue allowances</t>
  </si>
  <si>
    <t>Revised load charcteristics and otex</t>
  </si>
  <si>
    <t>Typical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</si>
</sst>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  <numFmt numFmtId="173" formatCode="&quot;£&quot;#,##0.00;[Red]\(&quot;£&quot;#,##0.00\)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1" fillId="0" borderId="0"/>
  </cellStyleXfs>
  <cellXfs count="88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/>
    </xf>
    <xf numFmtId="0" fontId="14" fillId="0" borderId="0" xfId="6" applyFont="1" applyAlignment="1">
      <alignment vertical="center"/>
    </xf>
    <xf numFmtId="0" fontId="1" fillId="0" borderId="0" xfId="6" applyAlignment="1">
      <alignment vertical="center"/>
    </xf>
    <xf numFmtId="0" fontId="9" fillId="9" borderId="9" xfId="2" applyFont="1" applyFill="1" applyBorder="1" applyAlignment="1">
      <alignment horizontal="center" vertical="center"/>
    </xf>
    <xf numFmtId="0" fontId="9" fillId="9" borderId="11" xfId="2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 wrapText="1"/>
    </xf>
    <xf numFmtId="0" fontId="12" fillId="2" borderId="13" xfId="2" applyFont="1" applyFill="1" applyBorder="1" applyAlignment="1" applyProtection="1">
      <alignment vertical="center" wrapText="1"/>
      <protection locked="0"/>
    </xf>
    <xf numFmtId="49" fontId="13" fillId="4" borderId="13" xfId="2" applyNumberFormat="1" applyFont="1" applyFill="1" applyBorder="1" applyAlignment="1" applyProtection="1">
      <alignment horizontal="center" vertical="center" wrapText="1"/>
      <protection locked="0"/>
    </xf>
    <xf numFmtId="0" fontId="13" fillId="5" borderId="13" xfId="2" applyNumberFormat="1" applyFont="1" applyFill="1" applyBorder="1" applyAlignment="1" applyProtection="1">
      <alignment horizontal="center" vertical="center" wrapText="1"/>
      <protection locked="0"/>
    </xf>
    <xf numFmtId="167" fontId="1" fillId="11" borderId="13" xfId="2" applyNumberFormat="1" applyFont="1" applyFill="1" applyBorder="1" applyAlignment="1" applyProtection="1">
      <alignment horizontal="center" vertical="center"/>
      <protection locked="0"/>
    </xf>
    <xf numFmtId="168" fontId="0" fillId="10" borderId="13" xfId="2" applyNumberFormat="1" applyFont="1" applyFill="1" applyBorder="1" applyAlignment="1" applyProtection="1">
      <alignment horizontal="center" vertical="center"/>
      <protection locked="0"/>
    </xf>
    <xf numFmtId="0" fontId="0" fillId="12" borderId="13" xfId="2" applyNumberFormat="1" applyFont="1" applyFill="1" applyBorder="1" applyAlignment="1" applyProtection="1">
      <alignment horizontal="center" vertical="center"/>
      <protection locked="0"/>
    </xf>
    <xf numFmtId="169" fontId="0" fillId="12" borderId="13" xfId="2" applyNumberFormat="1" applyFont="1" applyFill="1" applyBorder="1" applyAlignment="1" applyProtection="1">
      <alignment horizontal="center" vertical="center"/>
      <protection locked="0"/>
    </xf>
    <xf numFmtId="168" fontId="0" fillId="12" borderId="13" xfId="2" applyNumberFormat="1" applyFont="1" applyFill="1" applyBorder="1" applyAlignment="1">
      <alignment horizontal="center" vertical="center"/>
    </xf>
    <xf numFmtId="0" fontId="13" fillId="4" borderId="14" xfId="2" applyFont="1" applyFill="1" applyBorder="1" applyAlignment="1" applyProtection="1">
      <alignment horizontal="center" vertical="center" wrapText="1"/>
      <protection locked="0"/>
    </xf>
    <xf numFmtId="171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2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0" fontId="13" fillId="4" borderId="17" xfId="2" applyFont="1" applyFill="1" applyBorder="1" applyAlignment="1" applyProtection="1">
      <alignment horizontal="center" vertical="center" wrapText="1"/>
      <protection locked="0"/>
    </xf>
    <xf numFmtId="0" fontId="12" fillId="2" borderId="7" xfId="2" applyFont="1" applyFill="1" applyBorder="1" applyAlignment="1" applyProtection="1">
      <alignment vertical="center" wrapText="1"/>
      <protection locked="0"/>
    </xf>
    <xf numFmtId="49" fontId="13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2" applyNumberFormat="1" applyFont="1" applyFill="1" applyBorder="1" applyAlignment="1" applyProtection="1">
      <alignment horizontal="center" vertical="center" wrapText="1"/>
      <protection locked="0"/>
    </xf>
    <xf numFmtId="170" fontId="0" fillId="10" borderId="7" xfId="2" applyNumberFormat="1" applyFont="1" applyFill="1" applyBorder="1" applyAlignment="1" applyProtection="1">
      <alignment horizontal="center" vertical="center"/>
      <protection locked="0"/>
    </xf>
    <xf numFmtId="0" fontId="0" fillId="12" borderId="7" xfId="2" applyNumberFormat="1" applyFont="1" applyFill="1" applyBorder="1" applyAlignment="1" applyProtection="1">
      <alignment horizontal="center" vertical="center"/>
      <protection locked="0"/>
    </xf>
    <xf numFmtId="169" fontId="0" fillId="12" borderId="7" xfId="2" applyNumberFormat="1" applyFont="1" applyFill="1" applyBorder="1" applyAlignment="1" applyProtection="1">
      <alignment horizontal="center" vertical="center"/>
      <protection locked="0"/>
    </xf>
    <xf numFmtId="168" fontId="0" fillId="10" borderId="7" xfId="2" applyNumberFormat="1" applyFont="1" applyFill="1" applyBorder="1" applyAlignment="1" applyProtection="1">
      <alignment horizontal="center" vertical="center"/>
      <protection locked="0"/>
    </xf>
    <xf numFmtId="168" fontId="0" fillId="12" borderId="7" xfId="2" applyNumberFormat="1" applyFont="1" applyFill="1" applyBorder="1" applyAlignment="1">
      <alignment horizontal="center" vertical="center"/>
    </xf>
    <xf numFmtId="0" fontId="13" fillId="4" borderId="15" xfId="2" applyFont="1" applyFill="1" applyBorder="1" applyAlignment="1" applyProtection="1">
      <alignment horizontal="center" vertical="center" wrapText="1"/>
      <protection locked="0"/>
    </xf>
    <xf numFmtId="171" fontId="13" fillId="4" borderId="16" xfId="2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2" applyNumberFormat="1" applyFont="1" applyFill="1" applyBorder="1" applyAlignment="1" applyProtection="1">
      <alignment horizontal="center" vertical="center" wrapText="1"/>
      <protection locked="0"/>
    </xf>
    <xf numFmtId="0" fontId="13" fillId="4" borderId="16" xfId="2" applyFont="1" applyFill="1" applyBorder="1" applyAlignment="1" applyProtection="1">
      <alignment horizontal="center" vertical="center" wrapText="1"/>
      <protection locked="0"/>
    </xf>
    <xf numFmtId="0" fontId="13" fillId="5" borderId="7" xfId="2" applyFont="1" applyFill="1" applyBorder="1" applyAlignment="1" applyProtection="1">
      <alignment horizontal="center" vertical="center" wrapText="1"/>
      <protection locked="0"/>
    </xf>
    <xf numFmtId="0" fontId="0" fillId="10" borderId="7" xfId="2" applyNumberFormat="1" applyFont="1" applyFill="1" applyBorder="1" applyAlignment="1" applyProtection="1">
      <alignment horizontal="center" vertical="center"/>
      <protection locked="0"/>
    </xf>
    <xf numFmtId="0" fontId="0" fillId="12" borderId="7" xfId="2" applyNumberFormat="1" applyFont="1" applyFill="1" applyBorder="1" applyAlignment="1">
      <alignment horizontal="center" vertical="center"/>
    </xf>
    <xf numFmtId="0" fontId="13" fillId="13" borderId="15" xfId="2" applyFont="1" applyFill="1" applyBorder="1" applyAlignment="1" applyProtection="1">
      <alignment horizontal="center" vertical="center" wrapText="1"/>
      <protection locked="0"/>
    </xf>
    <xf numFmtId="165" fontId="0" fillId="10" borderId="13" xfId="2" applyNumberFormat="1" applyFont="1" applyFill="1" applyBorder="1" applyAlignment="1" applyProtection="1">
      <alignment horizontal="center" vertical="center"/>
      <protection locked="0"/>
    </xf>
    <xf numFmtId="166" fontId="2" fillId="14" borderId="1" xfId="2" applyNumberFormat="1" applyFont="1" applyFill="1" applyBorder="1" applyAlignment="1">
      <alignment horizontal="center" vertical="center"/>
    </xf>
    <xf numFmtId="166" fontId="2" fillId="14" borderId="5" xfId="2" applyNumberFormat="1" applyFont="1" applyFill="1" applyBorder="1" applyAlignment="1">
      <alignment horizontal="center" vertical="center"/>
    </xf>
    <xf numFmtId="166" fontId="2" fillId="15" borderId="3" xfId="2" applyNumberFormat="1" applyFont="1" applyFill="1" applyBorder="1" applyAlignment="1">
      <alignment horizontal="center" vertical="center"/>
    </xf>
    <xf numFmtId="173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3" fontId="13" fillId="4" borderId="16" xfId="2" applyNumberFormat="1" applyFont="1" applyFill="1" applyBorder="1" applyAlignment="1" applyProtection="1">
      <alignment horizontal="center" vertical="center" wrapText="1"/>
      <protection locked="0"/>
    </xf>
  </cellXfs>
  <cellStyles count="7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 2 2" xfId="6"/>
    <cellStyle name="Normal_Copy of WSC - CDCM Volatility YOY National - Updated Mar 11" xfId="1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4" name="TextBox 3"/>
        <xdr:cNvSpPr txBox="1"/>
      </xdr:nvSpPr>
      <xdr:spPr>
        <a:xfrm>
          <a:off x="161924" y="266701"/>
          <a:ext cx="114204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Northern Powergrid (Yorkshire)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5" name="TextBox 4"/>
        <xdr:cNvSpPr txBox="1"/>
      </xdr:nvSpPr>
      <xdr:spPr>
        <a:xfrm>
          <a:off x="133349" y="895349"/>
          <a:ext cx="5657850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03.local\homes\Andy.Jenkins\Documents\Northern%20Powergrid%20(Yorkshire)%20%20CDCM%20-%20April%2012%20indicative%20charges%20-%20linked%20-%20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.ECO/Charge%20Setting/2011-2012/February%202011%20final%20charges/02%20-%20CDCM%20charging%20models/YEDL%20CDCM%20-%20April%202011%20final%20charg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>
        <row r="16">
          <cell r="B16">
            <v>100</v>
          </cell>
          <cell r="C16">
            <v>1</v>
          </cell>
          <cell r="D16">
            <v>1.84</v>
          </cell>
          <cell r="G16">
            <v>4.34</v>
          </cell>
          <cell r="J16" t="str">
            <v>101, 400, 401, 999</v>
          </cell>
        </row>
        <row r="17">
          <cell r="B17">
            <v>120</v>
          </cell>
          <cell r="C17">
            <v>2</v>
          </cell>
          <cell r="D17">
            <v>2.3239999999999998</v>
          </cell>
          <cell r="E17">
            <v>8.1000000000000003E-2</v>
          </cell>
          <cell r="G17">
            <v>4.34</v>
          </cell>
          <cell r="J17" t="str">
            <v>121, 123, 402, 403, 413</v>
          </cell>
        </row>
        <row r="18">
          <cell r="B18">
            <v>111</v>
          </cell>
          <cell r="C18">
            <v>2</v>
          </cell>
          <cell r="D18">
            <v>0.42</v>
          </cell>
          <cell r="J18" t="str">
            <v>130, 131, 414, 415, 416</v>
          </cell>
        </row>
        <row r="19">
          <cell r="B19">
            <v>240</v>
          </cell>
          <cell r="C19">
            <v>3</v>
          </cell>
          <cell r="D19">
            <v>1.89</v>
          </cell>
          <cell r="G19">
            <v>3.99</v>
          </cell>
          <cell r="J19" t="str">
            <v>241, 404, 405</v>
          </cell>
        </row>
        <row r="20">
          <cell r="B20">
            <v>246</v>
          </cell>
          <cell r="C20">
            <v>4</v>
          </cell>
          <cell r="D20">
            <v>2.3780000000000001</v>
          </cell>
          <cell r="E20">
            <v>0.27</v>
          </cell>
          <cell r="G20">
            <v>3.99</v>
          </cell>
          <cell r="J20" t="str">
            <v>249, 250, 275, 406, 407, 417, 418</v>
          </cell>
        </row>
        <row r="21">
          <cell r="B21">
            <v>214</v>
          </cell>
          <cell r="C21">
            <v>4</v>
          </cell>
          <cell r="D21">
            <v>0.49399999999999999</v>
          </cell>
          <cell r="J21" t="str">
            <v>268, 419, 420</v>
          </cell>
        </row>
        <row r="22">
          <cell r="B22">
            <v>290</v>
          </cell>
          <cell r="C22" t="str">
            <v>5-8</v>
          </cell>
          <cell r="D22">
            <v>1.8240000000000001</v>
          </cell>
          <cell r="E22">
            <v>0.06</v>
          </cell>
          <cell r="G22">
            <v>27.93</v>
          </cell>
          <cell r="J22" t="str">
            <v>280, 287, 408, 409, 421</v>
          </cell>
        </row>
        <row r="23">
          <cell r="B23" t="str">
            <v>-</v>
          </cell>
          <cell r="C23" t="str">
            <v>5-8</v>
          </cell>
          <cell r="D23">
            <v>1.19</v>
          </cell>
          <cell r="E23">
            <v>3.7999999999999999E-2</v>
          </cell>
          <cell r="G23">
            <v>39.82</v>
          </cell>
          <cell r="J23" t="str">
            <v>-</v>
          </cell>
        </row>
        <row r="24">
          <cell r="B24">
            <v>580</v>
          </cell>
          <cell r="C24" t="str">
            <v>5-8</v>
          </cell>
          <cell r="D24">
            <v>1.5169999999999999</v>
          </cell>
          <cell r="E24">
            <v>3.2000000000000001E-2</v>
          </cell>
          <cell r="G24">
            <v>170.38</v>
          </cell>
          <cell r="J24">
            <v>410</v>
          </cell>
        </row>
        <row r="25">
          <cell r="B25">
            <v>281</v>
          </cell>
          <cell r="C25">
            <v>0</v>
          </cell>
          <cell r="D25">
            <v>7.2160000000000002</v>
          </cell>
          <cell r="E25">
            <v>0.73399999999999999</v>
          </cell>
          <cell r="F25">
            <v>4.3999999999999997E-2</v>
          </cell>
          <cell r="G25">
            <v>11.91</v>
          </cell>
          <cell r="H25">
            <v>1.29</v>
          </cell>
          <cell r="I25">
            <v>0.28399999999999997</v>
          </cell>
          <cell r="J25" t="str">
            <v>244, 248, 257, 291, 297</v>
          </cell>
        </row>
        <row r="26">
          <cell r="B26">
            <v>471</v>
          </cell>
          <cell r="C26">
            <v>0</v>
          </cell>
          <cell r="D26">
            <v>6.0359999999999996</v>
          </cell>
          <cell r="E26">
            <v>0.56599999999999995</v>
          </cell>
          <cell r="F26">
            <v>3.1E-2</v>
          </cell>
          <cell r="G26">
            <v>39.82</v>
          </cell>
          <cell r="H26">
            <v>1.72</v>
          </cell>
          <cell r="I26">
            <v>0.218</v>
          </cell>
          <cell r="J26">
            <v>472</v>
          </cell>
        </row>
        <row r="27">
          <cell r="B27">
            <v>581</v>
          </cell>
          <cell r="C27">
            <v>0</v>
          </cell>
          <cell r="D27">
            <v>4.9539999999999997</v>
          </cell>
          <cell r="E27">
            <v>0.42599999999999999</v>
          </cell>
          <cell r="F27">
            <v>2.1000000000000001E-2</v>
          </cell>
          <cell r="G27">
            <v>101.26</v>
          </cell>
          <cell r="H27">
            <v>1.61</v>
          </cell>
          <cell r="I27">
            <v>0.16900000000000001</v>
          </cell>
          <cell r="J27" t="str">
            <v>500, 501, 502, 741, 742, 743, 744</v>
          </cell>
        </row>
        <row r="28">
          <cell r="B28">
            <v>685</v>
          </cell>
          <cell r="C28">
            <v>0</v>
          </cell>
          <cell r="D28">
            <v>3.9950000000000001</v>
          </cell>
          <cell r="E28">
            <v>0.27900000000000003</v>
          </cell>
          <cell r="F28">
            <v>8.9999999999999993E-3</v>
          </cell>
          <cell r="G28">
            <v>195.96</v>
          </cell>
          <cell r="H28">
            <v>2.4900000000000002</v>
          </cell>
          <cell r="I28">
            <v>0.12</v>
          </cell>
          <cell r="J28">
            <v>686</v>
          </cell>
        </row>
        <row r="29">
          <cell r="B29" t="str">
            <v>812 &amp; 912</v>
          </cell>
          <cell r="C29" t="str">
            <v>1&amp;8</v>
          </cell>
          <cell r="D29">
            <v>1.861</v>
          </cell>
          <cell r="J29" t="str">
            <v>-</v>
          </cell>
        </row>
        <row r="30">
          <cell r="B30" t="str">
            <v>813 &amp; 913</v>
          </cell>
          <cell r="C30">
            <v>0</v>
          </cell>
          <cell r="D30">
            <v>19.103999999999999</v>
          </cell>
          <cell r="E30">
            <v>2.0710000000000002</v>
          </cell>
          <cell r="F30">
            <v>0.13300000000000001</v>
          </cell>
          <cell r="J30" t="str">
            <v>-</v>
          </cell>
        </row>
        <row r="31">
          <cell r="B31">
            <v>20</v>
          </cell>
          <cell r="C31">
            <v>8</v>
          </cell>
          <cell r="D31">
            <v>-0.55400000000000005</v>
          </cell>
          <cell r="J31" t="str">
            <v>17, 18, 21, 411, 412</v>
          </cell>
        </row>
        <row r="32">
          <cell r="B32">
            <v>30</v>
          </cell>
          <cell r="C32">
            <v>8</v>
          </cell>
          <cell r="D32">
            <v>-0.49</v>
          </cell>
          <cell r="J32" t="str">
            <v>-</v>
          </cell>
        </row>
        <row r="33">
          <cell r="B33">
            <v>22</v>
          </cell>
          <cell r="C33">
            <v>0</v>
          </cell>
          <cell r="D33">
            <v>-0.55400000000000005</v>
          </cell>
          <cell r="I33">
            <v>0.14099999999999999</v>
          </cell>
          <cell r="J33" t="str">
            <v>12, 40</v>
          </cell>
        </row>
        <row r="34">
          <cell r="B34">
            <v>24</v>
          </cell>
          <cell r="C34">
            <v>0</v>
          </cell>
          <cell r="D34">
            <v>-3.5110000000000001</v>
          </cell>
          <cell r="E34">
            <v>-0.53300000000000003</v>
          </cell>
          <cell r="F34">
            <v>-3.9E-2</v>
          </cell>
          <cell r="I34">
            <v>0.14099999999999999</v>
          </cell>
          <cell r="J34" t="str">
            <v>-</v>
          </cell>
        </row>
        <row r="35">
          <cell r="B35">
            <v>23</v>
          </cell>
          <cell r="C35">
            <v>0</v>
          </cell>
          <cell r="D35">
            <v>-0.49</v>
          </cell>
          <cell r="I35">
            <v>0.13500000000000001</v>
          </cell>
          <cell r="J35">
            <v>14</v>
          </cell>
        </row>
        <row r="36">
          <cell r="B36">
            <v>25</v>
          </cell>
          <cell r="C36">
            <v>0</v>
          </cell>
          <cell r="D36">
            <v>-3.121</v>
          </cell>
          <cell r="E36">
            <v>-0.46899999999999997</v>
          </cell>
          <cell r="F36">
            <v>-3.4000000000000002E-2</v>
          </cell>
          <cell r="I36">
            <v>0.13500000000000001</v>
          </cell>
          <cell r="J36" t="str">
            <v>-</v>
          </cell>
        </row>
        <row r="37">
          <cell r="B37">
            <v>26</v>
          </cell>
          <cell r="C37">
            <v>0</v>
          </cell>
          <cell r="D37">
            <v>-0.34899999999999998</v>
          </cell>
          <cell r="G37">
            <v>107.04</v>
          </cell>
          <cell r="I37">
            <v>0.105</v>
          </cell>
          <cell r="J37" t="str">
            <v>15, 41</v>
          </cell>
        </row>
        <row r="38">
          <cell r="B38">
            <v>28</v>
          </cell>
          <cell r="C38">
            <v>0</v>
          </cell>
          <cell r="D38">
            <v>-2.2669999999999999</v>
          </cell>
          <cell r="E38">
            <v>-0.32300000000000001</v>
          </cell>
          <cell r="F38">
            <v>-2.1000000000000001E-2</v>
          </cell>
          <cell r="G38">
            <v>107.04</v>
          </cell>
          <cell r="I38">
            <v>0.105</v>
          </cell>
          <cell r="J38" t="str">
            <v>-</v>
          </cell>
        </row>
        <row r="39">
          <cell r="B39">
            <v>29</v>
          </cell>
          <cell r="C39">
            <v>0</v>
          </cell>
          <cell r="D39">
            <v>-2.0569999999999999</v>
          </cell>
          <cell r="E39">
            <v>-0.28699999999999998</v>
          </cell>
          <cell r="F39">
            <v>-1.7999999999999999E-2</v>
          </cell>
          <cell r="G39">
            <v>107.04</v>
          </cell>
          <cell r="I39">
            <v>7.8E-2</v>
          </cell>
          <cell r="J39" t="str">
            <v>-</v>
          </cell>
        </row>
        <row r="40">
          <cell r="B40">
            <v>27</v>
          </cell>
          <cell r="C40">
            <v>0</v>
          </cell>
          <cell r="D40">
            <v>-0.314</v>
          </cell>
          <cell r="G40">
            <v>107.04</v>
          </cell>
          <cell r="I40">
            <v>7.8E-2</v>
          </cell>
          <cell r="J40">
            <v>16</v>
          </cell>
        </row>
      </sheetData>
      <sheetData sheetId="3">
        <row r="56">
          <cell r="I56">
            <v>2.2783424215083938</v>
          </cell>
          <cell r="J56">
            <v>82.335682170390498</v>
          </cell>
        </row>
        <row r="60">
          <cell r="I60">
            <v>1.4484157064688981</v>
          </cell>
          <cell r="J60">
            <v>90.870272296185973</v>
          </cell>
        </row>
        <row r="64">
          <cell r="I64">
            <v>0.42000000000000004</v>
          </cell>
          <cell r="J64">
            <v>17.203613679639883</v>
          </cell>
        </row>
        <row r="68">
          <cell r="I68">
            <v>1.9888055536046014</v>
          </cell>
          <cell r="J68">
            <v>293.14111022370508</v>
          </cell>
        </row>
        <row r="72">
          <cell r="I72">
            <v>1.5498056459377412</v>
          </cell>
          <cell r="J72">
            <v>442.45751375637377</v>
          </cell>
        </row>
        <row r="76">
          <cell r="I76">
            <v>0.49399999999999999</v>
          </cell>
          <cell r="J76">
            <v>48.444103686056422</v>
          </cell>
        </row>
        <row r="80">
          <cell r="I80">
            <v>1.5853136081654955</v>
          </cell>
          <cell r="J80">
            <v>1798.0114848478472</v>
          </cell>
        </row>
        <row r="84">
          <cell r="I84" t="str">
            <v/>
          </cell>
          <cell r="J84" t="str">
            <v/>
          </cell>
        </row>
        <row r="86">
          <cell r="I86">
            <v>1.7058888300363475</v>
          </cell>
          <cell r="J86">
            <v>2284.1501620024233</v>
          </cell>
        </row>
        <row r="88">
          <cell r="I88">
            <v>1.4985817724340151</v>
          </cell>
          <cell r="J88">
            <v>6335.2456498175397</v>
          </cell>
        </row>
        <row r="92">
          <cell r="I92">
            <v>1.3182069960329534</v>
          </cell>
          <cell r="J92">
            <v>10954.113510790035</v>
          </cell>
        </row>
        <row r="95">
          <cell r="I95">
            <v>0.98092194050066617</v>
          </cell>
          <cell r="J95">
            <v>32559.907398574825</v>
          </cell>
        </row>
        <row r="98">
          <cell r="I98">
            <v>0.97921288900594083</v>
          </cell>
          <cell r="J98">
            <v>61283.600350400462</v>
          </cell>
        </row>
        <row r="100">
          <cell r="I100">
            <v>1.861</v>
          </cell>
          <cell r="J100">
            <v>2216.0154562190746</v>
          </cell>
        </row>
        <row r="104">
          <cell r="I104">
            <v>1.7541088401842946</v>
          </cell>
          <cell r="J104">
            <v>330943.00728136301</v>
          </cell>
        </row>
        <row r="108">
          <cell r="I108">
            <v>-0.55400000000000005</v>
          </cell>
          <cell r="J108">
            <v>-19.955709545454546</v>
          </cell>
        </row>
        <row r="112">
          <cell r="I112" t="str">
            <v/>
          </cell>
          <cell r="J112" t="str">
            <v/>
          </cell>
        </row>
        <row r="115">
          <cell r="I115">
            <v>-0.55399999989857229</v>
          </cell>
          <cell r="J115">
            <v>-7273.5798764461115</v>
          </cell>
        </row>
        <row r="119">
          <cell r="I119">
            <v>-0.46838219895287964</v>
          </cell>
          <cell r="J119">
            <v>-3.5784400000000001</v>
          </cell>
        </row>
        <row r="123">
          <cell r="I123" t="str">
            <v/>
          </cell>
          <cell r="J123">
            <v>0</v>
          </cell>
        </row>
        <row r="126">
          <cell r="I126" t="str">
            <v/>
          </cell>
          <cell r="J126" t="str">
            <v/>
          </cell>
        </row>
        <row r="129">
          <cell r="I129">
            <v>-0.34398039564855065</v>
          </cell>
          <cell r="J129">
            <v>-26790.811204477614</v>
          </cell>
        </row>
        <row r="132">
          <cell r="I132">
            <v>-0.54659711422173274</v>
          </cell>
          <cell r="J132">
            <v>-22035.592130833331</v>
          </cell>
        </row>
        <row r="135">
          <cell r="I135" t="str">
            <v/>
          </cell>
          <cell r="J135" t="str">
            <v/>
          </cell>
        </row>
        <row r="137">
          <cell r="I137">
            <v>-0.30713512253633019</v>
          </cell>
          <cell r="J137">
            <v>-17479.767769999999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 refreshError="1"/>
      <sheetData sheetId="2" refreshError="1"/>
      <sheetData sheetId="3">
        <row r="56">
          <cell r="I56">
            <v>2.1696953320153858</v>
          </cell>
        </row>
        <row r="60">
          <cell r="I60">
            <v>1.3526170778676896</v>
          </cell>
        </row>
        <row r="64">
          <cell r="I64">
            <v>0.27400000000000002</v>
          </cell>
        </row>
        <row r="68">
          <cell r="I68">
            <v>1.6597276251621746</v>
          </cell>
        </row>
        <row r="72">
          <cell r="I72">
            <v>1.3249490250979732</v>
          </cell>
        </row>
        <row r="76">
          <cell r="I76">
            <v>0.41799999999999998</v>
          </cell>
        </row>
        <row r="80">
          <cell r="I80">
            <v>1.3888208677834943</v>
          </cell>
        </row>
        <row r="84">
          <cell r="I84" t="str">
            <v/>
          </cell>
        </row>
        <row r="86">
          <cell r="I86">
            <v>1.4468770583574806</v>
          </cell>
        </row>
        <row r="88">
          <cell r="I88">
            <v>1.3437725208386844</v>
          </cell>
        </row>
        <row r="92">
          <cell r="I92">
            <v>1.1776593105867936</v>
          </cell>
        </row>
        <row r="95">
          <cell r="I95">
            <v>0.92378883270753176</v>
          </cell>
        </row>
        <row r="98">
          <cell r="I98">
            <v>0.77820570747907536</v>
          </cell>
        </row>
        <row r="100">
          <cell r="I100">
            <v>1.8010000000000002</v>
          </cell>
        </row>
        <row r="104">
          <cell r="I104">
            <v>1.7890393703911169</v>
          </cell>
        </row>
        <row r="108">
          <cell r="I108">
            <v>-0.51000000000000012</v>
          </cell>
        </row>
        <row r="112">
          <cell r="I112" t="str">
            <v/>
          </cell>
        </row>
        <row r="115">
          <cell r="I115">
            <v>-0.50999999990169043</v>
          </cell>
        </row>
        <row r="119">
          <cell r="I119" t="str">
            <v/>
          </cell>
        </row>
        <row r="123">
          <cell r="I123" t="str">
            <v/>
          </cell>
        </row>
        <row r="126">
          <cell r="I126" t="str">
            <v/>
          </cell>
        </row>
        <row r="129">
          <cell r="I129">
            <v>-0.31518930133302359</v>
          </cell>
        </row>
        <row r="132">
          <cell r="I132">
            <v>-0.877678845712213</v>
          </cell>
        </row>
        <row r="135">
          <cell r="I135" t="str">
            <v/>
          </cell>
        </row>
        <row r="137">
          <cell r="I137">
            <v>-0.28259972960229734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44"/>
  <sheetViews>
    <sheetView topLeftCell="E21" zoomScale="70" zoomScaleNormal="70" workbookViewId="0">
      <selection activeCell="T41" sqref="T41"/>
    </sheetView>
  </sheetViews>
  <sheetFormatPr defaultRowHeight="15.75" x14ac:dyDescent="0.2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 x14ac:dyDescent="0.25"/>
    <row r="3" spans="2:35" ht="16.5" thickBot="1" x14ac:dyDescent="0.3"/>
    <row r="4" spans="2:35" ht="60.75" customHeight="1" x14ac:dyDescent="0.25">
      <c r="D4" s="37" t="s">
        <v>0</v>
      </c>
      <c r="E4" s="38"/>
      <c r="F4" s="37" t="s">
        <v>37</v>
      </c>
      <c r="G4" s="38"/>
      <c r="H4" s="37" t="s">
        <v>1</v>
      </c>
      <c r="I4" s="38"/>
      <c r="J4" s="37" t="s">
        <v>36</v>
      </c>
      <c r="K4" s="38"/>
      <c r="L4" s="37" t="s">
        <v>2</v>
      </c>
      <c r="M4" s="38"/>
      <c r="N4" s="37" t="s">
        <v>38</v>
      </c>
      <c r="O4" s="38"/>
      <c r="P4" s="37" t="s">
        <v>3</v>
      </c>
      <c r="Q4" s="38"/>
      <c r="R4" s="37" t="s">
        <v>4</v>
      </c>
      <c r="S4" s="38"/>
      <c r="T4" s="37" t="s">
        <v>5</v>
      </c>
      <c r="U4" s="38"/>
      <c r="V4" s="37" t="s">
        <v>6</v>
      </c>
      <c r="W4" s="38"/>
      <c r="X4" s="37" t="s">
        <v>7</v>
      </c>
      <c r="Y4" s="38"/>
      <c r="Z4" s="37" t="s">
        <v>39</v>
      </c>
      <c r="AA4" s="38"/>
      <c r="AB4" s="37" t="s">
        <v>8</v>
      </c>
      <c r="AC4" s="38"/>
      <c r="AD4" s="37" t="s">
        <v>9</v>
      </c>
      <c r="AE4" s="38"/>
      <c r="AF4" s="37" t="s">
        <v>10</v>
      </c>
      <c r="AG4" s="38"/>
      <c r="AH4" s="37" t="s">
        <v>11</v>
      </c>
      <c r="AI4" s="38"/>
    </row>
    <row r="5" spans="2:35" ht="63.75" thickBot="1" x14ac:dyDescent="0.3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 x14ac:dyDescent="0.3"/>
    <row r="7" spans="2:35" x14ac:dyDescent="0.25">
      <c r="B7" s="5" t="s">
        <v>15</v>
      </c>
      <c r="D7" s="6">
        <v>9.0918591282185268E-4</v>
      </c>
      <c r="E7" s="7">
        <v>1.9717753271608182E-3</v>
      </c>
      <c r="F7" s="6">
        <v>-2.6028802152300301E-5</v>
      </c>
      <c r="G7" s="7">
        <v>-5.6449345679057252E-5</v>
      </c>
      <c r="H7" s="6">
        <v>-8.9617151174559151E-4</v>
      </c>
      <c r="I7" s="7">
        <v>-1.9435506543208779E-3</v>
      </c>
      <c r="J7" s="6">
        <v>-2.6028802152300301E-5</v>
      </c>
      <c r="K7" s="7">
        <v>-5.6449345679057252E-5</v>
      </c>
      <c r="L7" s="6">
        <v>-9.6124351712623124E-4</v>
      </c>
      <c r="M7" s="7">
        <v>-2.0846740185185208E-3</v>
      </c>
      <c r="N7" s="6">
        <v>-9.6124351712623124E-4</v>
      </c>
      <c r="O7" s="7">
        <v>-2.0846740185185208E-3</v>
      </c>
      <c r="P7" s="6">
        <v>-3.7836241671964865E-2</v>
      </c>
      <c r="Q7" s="7">
        <v>-8.2056449345678878E-2</v>
      </c>
      <c r="R7" s="6">
        <v>-3.7836241671964865E-2</v>
      </c>
      <c r="S7" s="7">
        <v>-8.2056449345678878E-2</v>
      </c>
      <c r="T7" s="6">
        <v>-2.4784101028067496E-2</v>
      </c>
      <c r="U7" s="7">
        <v>-5.3749929716055675E-2</v>
      </c>
      <c r="V7" s="6">
        <v>-2.4784101028067496E-2</v>
      </c>
      <c r="W7" s="7">
        <v>-5.3749929716055675E-2</v>
      </c>
      <c r="X7" s="6">
        <v>-2.6615487254787018E-2</v>
      </c>
      <c r="Y7" s="7">
        <v>-5.7721705043216019E-2</v>
      </c>
      <c r="Z7" s="6">
        <v>-2.6615487254787018E-2</v>
      </c>
      <c r="AA7" s="7">
        <v>-5.7721705043216019E-2</v>
      </c>
      <c r="AB7" s="6">
        <v>-2.7537687568684799E-2</v>
      </c>
      <c r="AC7" s="7">
        <v>-5.9721705043215959E-2</v>
      </c>
      <c r="AD7" s="6">
        <v>-2.7076587411735908E-2</v>
      </c>
      <c r="AE7" s="7">
        <v>-5.8721705043215985E-2</v>
      </c>
      <c r="AF7" s="6">
        <v>2.0479945832696522E-2</v>
      </c>
      <c r="AG7" s="7">
        <v>4.4700390565869733E-2</v>
      </c>
      <c r="AH7" s="6">
        <v>4.3846122822322808E-2</v>
      </c>
      <c r="AI7" s="7">
        <v>9.5700390565870028E-2</v>
      </c>
    </row>
    <row r="8" spans="2:35" x14ac:dyDescent="0.25">
      <c r="B8" s="5" t="s">
        <v>16</v>
      </c>
      <c r="D8" s="8">
        <v>7.6078870332407789E-4</v>
      </c>
      <c r="E8" s="9">
        <v>1.0286418484007592E-3</v>
      </c>
      <c r="F8" s="8">
        <v>9.2518207812863906E-5</v>
      </c>
      <c r="G8" s="9">
        <v>1.2509136883811554E-4</v>
      </c>
      <c r="H8" s="8">
        <v>-1.114161710430106E-3</v>
      </c>
      <c r="I8" s="9">
        <v>-1.5064279427738315E-3</v>
      </c>
      <c r="J8" s="8">
        <v>-5.7186049509572179E-4</v>
      </c>
      <c r="K8" s="9">
        <v>-7.7319712310711607E-4</v>
      </c>
      <c r="L8" s="8">
        <v>-1.6224712385706219E-3</v>
      </c>
      <c r="M8" s="9">
        <v>-2.193699520679303E-3</v>
      </c>
      <c r="N8" s="8">
        <v>-1.6224712385706219E-3</v>
      </c>
      <c r="O8" s="9">
        <v>-2.193699520679303E-3</v>
      </c>
      <c r="P8" s="8">
        <v>-1.0957615134907561E-2</v>
      </c>
      <c r="Q8" s="9">
        <v>-1.4815495336861028E-2</v>
      </c>
      <c r="R8" s="8">
        <v>-1.0957615134907561E-2</v>
      </c>
      <c r="S8" s="9">
        <v>-1.4815495336861028E-2</v>
      </c>
      <c r="T8" s="8">
        <v>-2.0584164089666457E-3</v>
      </c>
      <c r="U8" s="9">
        <v>-2.7831292058443234E-3</v>
      </c>
      <c r="V8" s="8">
        <v>-2.0584164089666457E-3</v>
      </c>
      <c r="W8" s="9">
        <v>-2.7831292058443234E-3</v>
      </c>
      <c r="X8" s="8">
        <v>-5.8027007512343465E-3</v>
      </c>
      <c r="Y8" s="9">
        <v>-7.8456748902631553E-3</v>
      </c>
      <c r="Z8" s="8">
        <v>-6.1850409991975885E-3</v>
      </c>
      <c r="AA8" s="9">
        <v>-8.3626268082721486E-3</v>
      </c>
      <c r="AB8" s="8">
        <v>-1.2979280717811403E-2</v>
      </c>
      <c r="AC8" s="9">
        <v>-1.7548934743834423E-2</v>
      </c>
      <c r="AD8" s="8">
        <v>-1.2622015918102525E-2</v>
      </c>
      <c r="AE8" s="9">
        <v>-1.7065886661843575E-2</v>
      </c>
      <c r="AF8" s="8">
        <v>1.2473530262248955E-2</v>
      </c>
      <c r="AG8" s="9">
        <v>1.742166238155466E-2</v>
      </c>
      <c r="AH8" s="8">
        <v>3.7034052851643517E-2</v>
      </c>
      <c r="AI8" s="9">
        <v>5.172511324678114E-2</v>
      </c>
    </row>
    <row r="9" spans="2:35" x14ac:dyDescent="0.25">
      <c r="B9" s="5" t="s">
        <v>17</v>
      </c>
      <c r="D9" s="8">
        <v>3.6496350364965124E-3</v>
      </c>
      <c r="E9" s="9">
        <v>1.0000000000000211E-3</v>
      </c>
      <c r="F9" s="8">
        <v>0</v>
      </c>
      <c r="G9" s="9">
        <v>0</v>
      </c>
      <c r="H9" s="8">
        <v>1.0948905109489315E-2</v>
      </c>
      <c r="I9" s="9">
        <v>3.0000000000000629E-3</v>
      </c>
      <c r="J9" s="8">
        <v>7.2992700729925808E-3</v>
      </c>
      <c r="K9" s="9">
        <v>1.999999999999994E-3</v>
      </c>
      <c r="L9" s="8">
        <v>3.6496350364965124E-3</v>
      </c>
      <c r="M9" s="9">
        <v>1.0000000000000211E-3</v>
      </c>
      <c r="N9" s="8">
        <v>7.2992700729925808E-3</v>
      </c>
      <c r="O9" s="9">
        <v>1.999999999999994E-3</v>
      </c>
      <c r="P9" s="8">
        <v>0</v>
      </c>
      <c r="Q9" s="9">
        <v>0</v>
      </c>
      <c r="R9" s="8">
        <v>0</v>
      </c>
      <c r="S9" s="9">
        <v>0</v>
      </c>
      <c r="T9" s="8">
        <v>-7.2992700729926918E-3</v>
      </c>
      <c r="U9" s="9">
        <v>-1.999999999999994E-3</v>
      </c>
      <c r="V9" s="8">
        <v>-7.2992700729926918E-3</v>
      </c>
      <c r="W9" s="9">
        <v>-1.999999999999994E-3</v>
      </c>
      <c r="X9" s="8">
        <v>0.36131386861313874</v>
      </c>
      <c r="Y9" s="9">
        <v>9.9000000000000005E-2</v>
      </c>
      <c r="Z9" s="8">
        <v>0.36496350364963503</v>
      </c>
      <c r="AA9" s="9">
        <v>9.9999999999999978E-2</v>
      </c>
      <c r="AB9" s="8">
        <v>0.42700729927007286</v>
      </c>
      <c r="AC9" s="9">
        <v>0.11699999999999999</v>
      </c>
      <c r="AD9" s="8">
        <v>0.43065693430656915</v>
      </c>
      <c r="AE9" s="9">
        <v>0.11799999999999997</v>
      </c>
      <c r="AF9" s="8">
        <v>0.49635036496350371</v>
      </c>
      <c r="AG9" s="9">
        <v>0.13599999999999998</v>
      </c>
      <c r="AH9" s="8">
        <v>0.53284671532846728</v>
      </c>
      <c r="AI9" s="9">
        <v>0.14600000000000002</v>
      </c>
    </row>
    <row r="10" spans="2:35" x14ac:dyDescent="0.25">
      <c r="B10" s="5" t="s">
        <v>18</v>
      </c>
      <c r="D10" s="8">
        <v>0</v>
      </c>
      <c r="E10" s="9">
        <v>0</v>
      </c>
      <c r="F10" s="8">
        <v>-1.0621554349460327E-3</v>
      </c>
      <c r="G10" s="9">
        <v>-1.7626573429228658E-3</v>
      </c>
      <c r="H10" s="8">
        <v>-8.8862706501213751E-4</v>
      </c>
      <c r="I10" s="9">
        <v>-1.4746853141539313E-3</v>
      </c>
      <c r="J10" s="8">
        <v>-9.1913569593060629E-4</v>
      </c>
      <c r="K10" s="9">
        <v>-1.5253146858462136E-3</v>
      </c>
      <c r="L10" s="8">
        <v>-2.7268984568735721E-3</v>
      </c>
      <c r="M10" s="9">
        <v>-4.525314685846854E-3</v>
      </c>
      <c r="N10" s="8">
        <v>-2.7268984568735721E-3</v>
      </c>
      <c r="O10" s="9">
        <v>-4.525314685846854E-3</v>
      </c>
      <c r="P10" s="8">
        <v>0.11959838170024417</v>
      </c>
      <c r="Q10" s="9">
        <v>0.19847468531415344</v>
      </c>
      <c r="R10" s="8">
        <v>0.11959838170024417</v>
      </c>
      <c r="S10" s="9">
        <v>0.19847468531415344</v>
      </c>
      <c r="T10" s="8">
        <v>0.10878425214969356</v>
      </c>
      <c r="U10" s="9">
        <v>0.18052853145338063</v>
      </c>
      <c r="V10" s="8">
        <v>0.10878425214969356</v>
      </c>
      <c r="W10" s="9">
        <v>0.18052853145338063</v>
      </c>
      <c r="X10" s="8">
        <v>0.10697648938875104</v>
      </c>
      <c r="Y10" s="9">
        <v>0.17752853145338071</v>
      </c>
      <c r="Z10" s="8">
        <v>0.10697648938875104</v>
      </c>
      <c r="AA10" s="9">
        <v>0.17752853145338071</v>
      </c>
      <c r="AB10" s="8">
        <v>0.10562829447577382</v>
      </c>
      <c r="AC10" s="9">
        <v>0.17529118879630382</v>
      </c>
      <c r="AD10" s="8">
        <v>0.10623088206275466</v>
      </c>
      <c r="AE10" s="9">
        <v>0.17629118879630395</v>
      </c>
      <c r="AF10" s="8">
        <v>0.16407429817643049</v>
      </c>
      <c r="AG10" s="9">
        <v>0.27284850985136411</v>
      </c>
      <c r="AH10" s="8">
        <v>0.19594523567243516</v>
      </c>
      <c r="AI10" s="9">
        <v>0.32584850985136421</v>
      </c>
    </row>
    <row r="11" spans="2:35" x14ac:dyDescent="0.25">
      <c r="B11" s="5" t="s">
        <v>19</v>
      </c>
      <c r="D11" s="8">
        <v>7.5480857535414891E-4</v>
      </c>
      <c r="E11" s="9">
        <v>9.9999999999993649E-4</v>
      </c>
      <c r="F11" s="8">
        <v>-7.7141886667719817E-4</v>
      </c>
      <c r="G11" s="9">
        <v>-1.0220059653075562E-3</v>
      </c>
      <c r="H11" s="8">
        <v>-7.0510511782528873E-5</v>
      </c>
      <c r="I11" s="9">
        <v>-9.3415091037382994E-5</v>
      </c>
      <c r="J11" s="8">
        <v>-5.7100333102455547E-4</v>
      </c>
      <c r="K11" s="9">
        <v>-7.5648760449847148E-4</v>
      </c>
      <c r="L11" s="8">
        <v>-2.187539455534071E-3</v>
      </c>
      <c r="M11" s="9">
        <v>-2.8981380537545869E-3</v>
      </c>
      <c r="N11" s="8">
        <v>-2.187539455534071E-3</v>
      </c>
      <c r="O11" s="9">
        <v>-2.8981380537545869E-3</v>
      </c>
      <c r="P11" s="8">
        <v>7.0958759007613281E-2</v>
      </c>
      <c r="Q11" s="9">
        <v>9.4008946538958013E-2</v>
      </c>
      <c r="R11" s="8">
        <v>7.0958759007613281E-2</v>
      </c>
      <c r="S11" s="9">
        <v>9.4008946538958013E-2</v>
      </c>
      <c r="T11" s="8">
        <v>5.8801292413984463E-2</v>
      </c>
      <c r="U11" s="9">
        <v>7.7902258047872736E-2</v>
      </c>
      <c r="V11" s="8">
        <v>5.8801292413984463E-2</v>
      </c>
      <c r="W11" s="9">
        <v>7.7902258047872736E-2</v>
      </c>
      <c r="X11" s="8">
        <v>7.311224547686046E-2</v>
      </c>
      <c r="Y11" s="9">
        <v>9.6861969861112174E-2</v>
      </c>
      <c r="Z11" s="8">
        <v>7.311224547686046E-2</v>
      </c>
      <c r="AA11" s="9">
        <v>9.6861969861112174E-2</v>
      </c>
      <c r="AB11" s="8">
        <v>8.1438125855824328E-2</v>
      </c>
      <c r="AC11" s="9">
        <v>0.10789242268162713</v>
      </c>
      <c r="AD11" s="8">
        <v>8.1868989630402345E-2</v>
      </c>
      <c r="AE11" s="9">
        <v>0.10846324790625553</v>
      </c>
      <c r="AF11" s="8">
        <v>0.11560501839191684</v>
      </c>
      <c r="AG11" s="9">
        <v>0.15635316609295935</v>
      </c>
      <c r="AH11" s="8">
        <v>0.14590138901317196</v>
      </c>
      <c r="AI11" s="9">
        <v>0.19732832040416812</v>
      </c>
    </row>
    <row r="12" spans="2:35" x14ac:dyDescent="0.25">
      <c r="B12" s="5" t="s">
        <v>20</v>
      </c>
      <c r="D12" s="8">
        <v>0</v>
      </c>
      <c r="E12" s="9">
        <v>0</v>
      </c>
      <c r="F12" s="8">
        <v>0</v>
      </c>
      <c r="G12" s="9">
        <v>0</v>
      </c>
      <c r="H12" s="8">
        <v>2.3923444976077235E-3</v>
      </c>
      <c r="I12" s="9">
        <v>9.9999999999998484E-4</v>
      </c>
      <c r="J12" s="8">
        <v>2.3923444976077235E-3</v>
      </c>
      <c r="K12" s="9">
        <v>9.9999999999998484E-4</v>
      </c>
      <c r="L12" s="8">
        <v>0</v>
      </c>
      <c r="M12" s="9">
        <v>0</v>
      </c>
      <c r="N12" s="8">
        <v>0</v>
      </c>
      <c r="O12" s="9">
        <v>0</v>
      </c>
      <c r="P12" s="8">
        <v>-7.1770334928229484E-3</v>
      </c>
      <c r="Q12" s="9">
        <v>-3.0000000000000096E-3</v>
      </c>
      <c r="R12" s="8">
        <v>-7.1770334928229484E-3</v>
      </c>
      <c r="S12" s="9">
        <v>-3.0000000000000096E-3</v>
      </c>
      <c r="T12" s="8">
        <v>-1.9138755980861344E-2</v>
      </c>
      <c r="U12" s="9">
        <v>-8.0000000000000453E-3</v>
      </c>
      <c r="V12" s="8">
        <v>-1.9138755980861344E-2</v>
      </c>
      <c r="W12" s="9">
        <v>-8.0000000000000453E-3</v>
      </c>
      <c r="X12" s="8">
        <v>6.9377990430621983E-2</v>
      </c>
      <c r="Y12" s="9">
        <v>2.9000000000000005E-2</v>
      </c>
      <c r="Z12" s="8">
        <v>7.1770334928229707E-2</v>
      </c>
      <c r="AA12" s="9">
        <v>3.0000000000000044E-2</v>
      </c>
      <c r="AB12" s="8">
        <v>9.5693779904306275E-2</v>
      </c>
      <c r="AC12" s="9">
        <v>0.04</v>
      </c>
      <c r="AD12" s="8">
        <v>9.5693779904306275E-2</v>
      </c>
      <c r="AE12" s="9">
        <v>0.04</v>
      </c>
      <c r="AF12" s="8">
        <v>0.15071770334928214</v>
      </c>
      <c r="AG12" s="9">
        <v>6.2999999999999973E-2</v>
      </c>
      <c r="AH12" s="8">
        <v>0.18181818181818166</v>
      </c>
      <c r="AI12" s="9">
        <v>7.5999999999999956E-2</v>
      </c>
    </row>
    <row r="13" spans="2:35" x14ac:dyDescent="0.25">
      <c r="B13" s="5" t="s">
        <v>21</v>
      </c>
      <c r="D13" s="8">
        <v>1.5631485334521855E-4</v>
      </c>
      <c r="E13" s="9">
        <v>2.1706355663493609E-4</v>
      </c>
      <c r="F13" s="8">
        <v>-1.073544049654096E-3</v>
      </c>
      <c r="G13" s="9">
        <v>-1.4907558983377929E-3</v>
      </c>
      <c r="H13" s="8">
        <v>2.7282256584584275E-3</v>
      </c>
      <c r="I13" s="9">
        <v>3.788497075321627E-3</v>
      </c>
      <c r="J13" s="8">
        <v>1.6993429954743622E-3</v>
      </c>
      <c r="K13" s="9">
        <v>2.3597593360224563E-3</v>
      </c>
      <c r="L13" s="8">
        <v>5.141454791453004E-4</v>
      </c>
      <c r="M13" s="9">
        <v>7.1395804008850966E-4</v>
      </c>
      <c r="N13" s="8">
        <v>5.141454791453004E-4</v>
      </c>
      <c r="O13" s="9">
        <v>7.1395804008850966E-4</v>
      </c>
      <c r="P13" s="8">
        <v>4.8087793898399234E-2</v>
      </c>
      <c r="Q13" s="9">
        <v>6.6776172263439112E-2</v>
      </c>
      <c r="R13" s="8">
        <v>4.8087793898399234E-2</v>
      </c>
      <c r="S13" s="9">
        <v>6.6776172263439112E-2</v>
      </c>
      <c r="T13" s="8">
        <v>3.9005903773530859E-2</v>
      </c>
      <c r="U13" s="9">
        <v>5.416478358677923E-2</v>
      </c>
      <c r="V13" s="8">
        <v>3.9005903773530859E-2</v>
      </c>
      <c r="W13" s="9">
        <v>5.416478358677923E-2</v>
      </c>
      <c r="X13" s="8">
        <v>5.1654437957449284E-2</v>
      </c>
      <c r="Y13" s="9">
        <v>7.1728922614031437E-2</v>
      </c>
      <c r="Z13" s="8">
        <v>5.1654437957449284E-2</v>
      </c>
      <c r="AA13" s="9">
        <v>7.1728922614031437E-2</v>
      </c>
      <c r="AB13" s="8">
        <v>5.6507713896913891E-2</v>
      </c>
      <c r="AC13" s="9">
        <v>7.8468329101682402E-2</v>
      </c>
      <c r="AD13" s="8">
        <v>5.7089147308411192E-2</v>
      </c>
      <c r="AE13" s="9">
        <v>7.9275725209890152E-2</v>
      </c>
      <c r="AF13" s="8">
        <v>0.1022851508306033</v>
      </c>
      <c r="AG13" s="9">
        <v>0.14333168729511256</v>
      </c>
      <c r="AH13" s="8">
        <v>0.13132025852140417</v>
      </c>
      <c r="AI13" s="9">
        <v>0.18401844331319739</v>
      </c>
    </row>
    <row r="14" spans="2:35" x14ac:dyDescent="0.25">
      <c r="B14" s="5" t="s">
        <v>22</v>
      </c>
      <c r="D14" s="8" t="s">
        <v>35</v>
      </c>
      <c r="E14" s="9">
        <v>0</v>
      </c>
      <c r="F14" s="8" t="s">
        <v>35</v>
      </c>
      <c r="G14" s="9">
        <v>0</v>
      </c>
      <c r="H14" s="8" t="s">
        <v>35</v>
      </c>
      <c r="I14" s="9">
        <v>0</v>
      </c>
      <c r="J14" s="8" t="s">
        <v>35</v>
      </c>
      <c r="K14" s="9">
        <v>0</v>
      </c>
      <c r="L14" s="8" t="s">
        <v>35</v>
      </c>
      <c r="M14" s="9">
        <v>0</v>
      </c>
      <c r="N14" s="8" t="s">
        <v>35</v>
      </c>
      <c r="O14" s="9">
        <v>0</v>
      </c>
      <c r="P14" s="8" t="s">
        <v>35</v>
      </c>
      <c r="Q14" s="9">
        <v>0</v>
      </c>
      <c r="R14" s="8" t="s">
        <v>35</v>
      </c>
      <c r="S14" s="9">
        <v>0</v>
      </c>
      <c r="T14" s="8" t="s">
        <v>35</v>
      </c>
      <c r="U14" s="9">
        <v>0</v>
      </c>
      <c r="V14" s="8" t="s">
        <v>35</v>
      </c>
      <c r="W14" s="9">
        <v>0</v>
      </c>
      <c r="X14" s="8" t="s">
        <v>35</v>
      </c>
      <c r="Y14" s="9">
        <v>0</v>
      </c>
      <c r="Z14" s="8" t="s">
        <v>35</v>
      </c>
      <c r="AA14" s="9">
        <v>0</v>
      </c>
      <c r="AB14" s="8" t="s">
        <v>35</v>
      </c>
      <c r="AC14" s="9">
        <v>0</v>
      </c>
      <c r="AD14" s="8" t="s">
        <v>35</v>
      </c>
      <c r="AE14" s="9">
        <v>0</v>
      </c>
      <c r="AF14" s="8" t="s">
        <v>35</v>
      </c>
      <c r="AG14" s="9">
        <v>0</v>
      </c>
      <c r="AH14" s="8" t="s">
        <v>35</v>
      </c>
      <c r="AI14" s="9">
        <v>0</v>
      </c>
    </row>
    <row r="15" spans="2:35" x14ac:dyDescent="0.25">
      <c r="B15" s="5" t="s">
        <v>23</v>
      </c>
      <c r="D15" s="8">
        <v>1.8768842831740074E-4</v>
      </c>
      <c r="E15" s="9">
        <v>2.7136574355878548E-4</v>
      </c>
      <c r="F15" s="8">
        <v>2.7168342054337824E-3</v>
      </c>
      <c r="G15" s="9">
        <v>3.9280830517535916E-3</v>
      </c>
      <c r="H15" s="8">
        <v>-9.761852159708817E-3</v>
      </c>
      <c r="I15" s="9">
        <v>-1.4113988238804729E-2</v>
      </c>
      <c r="J15" s="8">
        <v>-2.8442280198918146E-3</v>
      </c>
      <c r="K15" s="9">
        <v>-4.1122729748888972E-3</v>
      </c>
      <c r="L15" s="8">
        <v>2.2954148335199154E-3</v>
      </c>
      <c r="M15" s="9">
        <v>3.3187818698172237E-3</v>
      </c>
      <c r="N15" s="8">
        <v>2.3131719198299372E-3</v>
      </c>
      <c r="O15" s="9">
        <v>3.3444556152535674E-3</v>
      </c>
      <c r="P15" s="8">
        <v>6.6608146405183088E-2</v>
      </c>
      <c r="Q15" s="9">
        <v>9.630412134815465E-2</v>
      </c>
      <c r="R15" s="8">
        <v>6.6608146405183088E-2</v>
      </c>
      <c r="S15" s="9">
        <v>9.630412134815465E-2</v>
      </c>
      <c r="T15" s="8">
        <v>6.5149334241998869E-2</v>
      </c>
      <c r="U15" s="9">
        <v>9.4194925533984369E-2</v>
      </c>
      <c r="V15" s="8">
        <v>6.5149334241998869E-2</v>
      </c>
      <c r="W15" s="9">
        <v>9.4194925533984369E-2</v>
      </c>
      <c r="X15" s="8">
        <v>7.0562090323883275E-2</v>
      </c>
      <c r="Y15" s="9">
        <v>0.10202085594446027</v>
      </c>
      <c r="Z15" s="8">
        <v>7.0428555741766985E-2</v>
      </c>
      <c r="AA15" s="9">
        <v>0.10182778750922608</v>
      </c>
      <c r="AB15" s="8">
        <v>7.2996610321725219E-2</v>
      </c>
      <c r="AC15" s="9">
        <v>0.10554076036982103</v>
      </c>
      <c r="AD15" s="8">
        <v>7.3554719518429179E-2</v>
      </c>
      <c r="AE15" s="9">
        <v>0.10634769193458679</v>
      </c>
      <c r="AF15" s="8">
        <v>0.12133656241176549</v>
      </c>
      <c r="AG15" s="9">
        <v>0.17947783870877926</v>
      </c>
      <c r="AH15" s="8">
        <v>0.15327155699203443</v>
      </c>
      <c r="AI15" s="9">
        <v>0.22671523931184315</v>
      </c>
    </row>
    <row r="16" spans="2:35" x14ac:dyDescent="0.25">
      <c r="B16" s="5" t="s">
        <v>24</v>
      </c>
      <c r="D16" s="8">
        <v>3.232076425025987E-4</v>
      </c>
      <c r="E16" s="9">
        <v>4.3413963891826503E-4</v>
      </c>
      <c r="F16" s="8">
        <v>6.8449411660731485E-4</v>
      </c>
      <c r="G16" s="9">
        <v>9.1942760488122595E-4</v>
      </c>
      <c r="H16" s="8">
        <v>1.1193610686932809E-2</v>
      </c>
      <c r="I16" s="9">
        <v>1.5035504928619015E-2</v>
      </c>
      <c r="J16" s="8">
        <v>9.3209941853129585E-3</v>
      </c>
      <c r="K16" s="9">
        <v>1.252016511316612E-2</v>
      </c>
      <c r="L16" s="8">
        <v>8.1612775127843928E-3</v>
      </c>
      <c r="M16" s="9">
        <v>1.096240808254511E-2</v>
      </c>
      <c r="N16" s="8">
        <v>8.1612775127843928E-3</v>
      </c>
      <c r="O16" s="9">
        <v>1.096240808254511E-2</v>
      </c>
      <c r="P16" s="8">
        <v>3.9359103266321638E-2</v>
      </c>
      <c r="Q16" s="9">
        <v>5.2868016201209879E-2</v>
      </c>
      <c r="R16" s="8">
        <v>3.9449751474564199E-2</v>
      </c>
      <c r="S16" s="9">
        <v>5.2989776875215736E-2</v>
      </c>
      <c r="T16" s="8">
        <v>3.4711225010373381E-2</v>
      </c>
      <c r="U16" s="9">
        <v>4.6624883544603153E-2</v>
      </c>
      <c r="V16" s="8">
        <v>3.4711225010373381E-2</v>
      </c>
      <c r="W16" s="9">
        <v>4.6624883544603153E-2</v>
      </c>
      <c r="X16" s="8">
        <v>3.3300238868961163E-2</v>
      </c>
      <c r="Y16" s="9">
        <v>4.4729615817614657E-2</v>
      </c>
      <c r="Z16" s="8">
        <v>3.3300238868961163E-2</v>
      </c>
      <c r="AA16" s="9">
        <v>4.4729615817614657E-2</v>
      </c>
      <c r="AB16" s="8">
        <v>3.5891632615326463E-2</v>
      </c>
      <c r="AC16" s="9">
        <v>4.8210433092325963E-2</v>
      </c>
      <c r="AD16" s="8">
        <v>3.4425543636061429E-2</v>
      </c>
      <c r="AE16" s="9">
        <v>4.6241150017360122E-2</v>
      </c>
      <c r="AF16" s="8">
        <v>7.8925573241475977E-2</v>
      </c>
      <c r="AG16" s="9">
        <v>0.10689137693720445</v>
      </c>
      <c r="AH16" s="8">
        <v>0.10651044852818914</v>
      </c>
      <c r="AI16" s="9">
        <v>0.14425043789728789</v>
      </c>
    </row>
    <row r="17" spans="2:35" x14ac:dyDescent="0.25">
      <c r="B17" s="5" t="s">
        <v>25</v>
      </c>
      <c r="D17" s="8">
        <v>1.562389595900493E-3</v>
      </c>
      <c r="E17" s="9">
        <v>1.838564868135684E-3</v>
      </c>
      <c r="F17" s="8">
        <v>4.8339340976277789E-3</v>
      </c>
      <c r="G17" s="9">
        <v>5.6884028350555841E-3</v>
      </c>
      <c r="H17" s="8">
        <v>7.7705412684014874E-3</v>
      </c>
      <c r="I17" s="9">
        <v>9.1440983861949508E-3</v>
      </c>
      <c r="J17" s="8">
        <v>7.3641935331283381E-3</v>
      </c>
      <c r="K17" s="9">
        <v>8.6659227299566259E-3</v>
      </c>
      <c r="L17" s="8">
        <v>1.1494289776429634E-2</v>
      </c>
      <c r="M17" s="9">
        <v>1.3526074048729565E-2</v>
      </c>
      <c r="N17" s="8">
        <v>1.1494289776429634E-2</v>
      </c>
      <c r="O17" s="9">
        <v>1.3526074048729565E-2</v>
      </c>
      <c r="P17" s="8">
        <v>7.2492621722498374E-2</v>
      </c>
      <c r="Q17" s="9">
        <v>8.5306755656687897E-2</v>
      </c>
      <c r="R17" s="8">
        <v>7.258986344945173E-2</v>
      </c>
      <c r="S17" s="9">
        <v>8.542118628485032E-2</v>
      </c>
      <c r="T17" s="8">
        <v>6.5427785906771119E-2</v>
      </c>
      <c r="U17" s="9">
        <v>7.6993106510518189E-2</v>
      </c>
      <c r="V17" s="8">
        <v>6.5427785906771119E-2</v>
      </c>
      <c r="W17" s="9">
        <v>7.6993106510518189E-2</v>
      </c>
      <c r="X17" s="8">
        <v>6.3900215502143975E-2</v>
      </c>
      <c r="Y17" s="9">
        <v>7.5195515636308205E-2</v>
      </c>
      <c r="Z17" s="8">
        <v>6.3900215502143975E-2</v>
      </c>
      <c r="AA17" s="9">
        <v>7.5195515636308205E-2</v>
      </c>
      <c r="AB17" s="8">
        <v>6.681232337242804E-2</v>
      </c>
      <c r="AC17" s="9">
        <v>7.8622381276334308E-2</v>
      </c>
      <c r="AD17" s="8">
        <v>6.6046172727235897E-2</v>
      </c>
      <c r="AE17" s="9">
        <v>7.7720802269634695E-2</v>
      </c>
      <c r="AF17" s="8">
        <v>0.10095363456983542</v>
      </c>
      <c r="AG17" s="9">
        <v>0.11788240203197306</v>
      </c>
      <c r="AH17" s="8">
        <v>0.12890291571100465</v>
      </c>
      <c r="AI17" s="9">
        <v>0.15051845728671279</v>
      </c>
    </row>
    <row r="18" spans="2:35" x14ac:dyDescent="0.25">
      <c r="B18" s="5" t="s">
        <v>26</v>
      </c>
      <c r="D18" s="8">
        <v>-3.6053064796215395E-4</v>
      </c>
      <c r="E18" s="9">
        <v>-3.3285706535712438E-4</v>
      </c>
      <c r="F18" s="8">
        <v>3.0532616334730811E-3</v>
      </c>
      <c r="G18" s="9">
        <v>2.8188996215158541E-3</v>
      </c>
      <c r="H18" s="8">
        <v>-1.2670177983915565E-3</v>
      </c>
      <c r="I18" s="9">
        <v>-1.1697641476852544E-3</v>
      </c>
      <c r="J18" s="8">
        <v>-1.128119325110033E-3</v>
      </c>
      <c r="K18" s="9">
        <v>-1.0415272322929835E-3</v>
      </c>
      <c r="L18" s="8">
        <v>3.8258438416236551E-3</v>
      </c>
      <c r="M18" s="9">
        <v>3.5321800264014624E-3</v>
      </c>
      <c r="N18" s="8">
        <v>3.9510188602098761E-3</v>
      </c>
      <c r="O18" s="9">
        <v>3.6477468709352457E-3</v>
      </c>
      <c r="P18" s="8">
        <v>1.8095771719113252E-3</v>
      </c>
      <c r="Q18" s="9">
        <v>1.6706777922606453E-3</v>
      </c>
      <c r="R18" s="8">
        <v>1.8095771719113252E-3</v>
      </c>
      <c r="S18" s="9">
        <v>1.6706777922606453E-3</v>
      </c>
      <c r="T18" s="8">
        <v>-1.6785851946443775E-2</v>
      </c>
      <c r="U18" s="9">
        <v>-1.5497404866948289E-2</v>
      </c>
      <c r="V18" s="8">
        <v>-1.6785851946443775E-2</v>
      </c>
      <c r="W18" s="9">
        <v>-1.5497404866948289E-2</v>
      </c>
      <c r="X18" s="8">
        <v>-1.8584426322194481E-2</v>
      </c>
      <c r="Y18" s="9">
        <v>-1.7157924414794756E-2</v>
      </c>
      <c r="Z18" s="8">
        <v>-1.8584426322194481E-2</v>
      </c>
      <c r="AA18" s="9">
        <v>-1.7157924414794756E-2</v>
      </c>
      <c r="AB18" s="8">
        <v>-1.7985474000749901E-2</v>
      </c>
      <c r="AC18" s="9">
        <v>-1.6604946427675564E-2</v>
      </c>
      <c r="AD18" s="8">
        <v>-1.867419504875234E-2</v>
      </c>
      <c r="AE18" s="9">
        <v>-1.7240802680628178E-2</v>
      </c>
      <c r="AF18" s="8">
        <v>3.4702793805845067E-2</v>
      </c>
      <c r="AG18" s="9">
        <v>3.1908312710618364E-2</v>
      </c>
      <c r="AH18" s="8">
        <v>6.6829579788342697E-2</v>
      </c>
      <c r="AI18" s="9">
        <v>6.1448053494946364E-2</v>
      </c>
    </row>
    <row r="19" spans="2:35" x14ac:dyDescent="0.25">
      <c r="B19" s="5" t="s">
        <v>27</v>
      </c>
      <c r="D19" s="8">
        <v>-6.6444435062373852E-4</v>
      </c>
      <c r="E19" s="9">
        <v>-5.1658910440365675E-4</v>
      </c>
      <c r="F19" s="8">
        <v>5.0471964295477623E-3</v>
      </c>
      <c r="G19" s="9">
        <v>3.9240708132167743E-3</v>
      </c>
      <c r="H19" s="8">
        <v>2.8890760599349363E-3</v>
      </c>
      <c r="I19" s="9">
        <v>2.2461854223830334E-3</v>
      </c>
      <c r="J19" s="8">
        <v>1.2211290749615245E-3</v>
      </c>
      <c r="K19" s="9">
        <v>9.4939775558845556E-4</v>
      </c>
      <c r="L19" s="8">
        <v>6.2583535687477099E-3</v>
      </c>
      <c r="M19" s="9">
        <v>4.8657156345535881E-3</v>
      </c>
      <c r="N19" s="8">
        <v>6.3928665086561143E-3</v>
      </c>
      <c r="O19" s="9">
        <v>4.9702961296586674E-3</v>
      </c>
      <c r="P19" s="8">
        <v>4.5201164816498718E-2</v>
      </c>
      <c r="Q19" s="9">
        <v>3.5142791459716084E-2</v>
      </c>
      <c r="R19" s="8">
        <v>4.5201164816498718E-2</v>
      </c>
      <c r="S19" s="9">
        <v>3.5142791459716084E-2</v>
      </c>
      <c r="T19" s="8">
        <v>1.6939214816948045E-2</v>
      </c>
      <c r="U19" s="9">
        <v>1.3169821977376348E-2</v>
      </c>
      <c r="V19" s="8">
        <v>1.6939214816948045E-2</v>
      </c>
      <c r="W19" s="9">
        <v>1.3169821977376348E-2</v>
      </c>
      <c r="X19" s="8">
        <v>1.5726240837117489E-2</v>
      </c>
      <c r="Y19" s="9">
        <v>1.2226764607233379E-2</v>
      </c>
      <c r="Z19" s="8">
        <v>1.5726240837117489E-2</v>
      </c>
      <c r="AA19" s="9">
        <v>1.2226764607233379E-2</v>
      </c>
      <c r="AB19" s="8">
        <v>1.5382655341932061E-2</v>
      </c>
      <c r="AC19" s="9">
        <v>1.1959635353929894E-2</v>
      </c>
      <c r="AD19" s="8">
        <v>1.4287815064871312E-2</v>
      </c>
      <c r="AE19" s="9">
        <v>1.1108424025756286E-2</v>
      </c>
      <c r="AF19" s="8">
        <v>3.7146018054665442E-2</v>
      </c>
      <c r="AG19" s="9">
        <v>3.3973210881971867E-2</v>
      </c>
      <c r="AH19" s="8">
        <v>7.066299328445047E-2</v>
      </c>
      <c r="AI19" s="9">
        <v>6.4627351681978737E-2</v>
      </c>
    </row>
    <row r="20" spans="2:35" x14ac:dyDescent="0.25">
      <c r="B20" s="5" t="s">
        <v>28</v>
      </c>
      <c r="D20" s="8">
        <v>5.552470849528035E-4</v>
      </c>
      <c r="E20" s="9">
        <v>9.99999999999853E-4</v>
      </c>
      <c r="F20" s="8">
        <v>-1.110494169905718E-3</v>
      </c>
      <c r="G20" s="9">
        <v>-2.0000000000001314E-3</v>
      </c>
      <c r="H20" s="8">
        <v>4.9972237645752315E-3</v>
      </c>
      <c r="I20" s="9">
        <v>8.9999999999999525E-3</v>
      </c>
      <c r="J20" s="8">
        <v>3.331482509716821E-3</v>
      </c>
      <c r="K20" s="9">
        <v>5.9999999999999689E-3</v>
      </c>
      <c r="L20" s="8">
        <v>1.6657412548584105E-3</v>
      </c>
      <c r="M20" s="9">
        <v>2.9999999999999844E-3</v>
      </c>
      <c r="N20" s="8">
        <v>2.220988339811214E-3</v>
      </c>
      <c r="O20" s="9">
        <v>3.999999999999837E-3</v>
      </c>
      <c r="P20" s="8">
        <v>-3.16490838423098E-2</v>
      </c>
      <c r="Q20" s="9">
        <v>-5.6999999999999919E-2</v>
      </c>
      <c r="R20" s="8">
        <v>-3.16490838423098E-2</v>
      </c>
      <c r="S20" s="9">
        <v>-5.6999999999999919E-2</v>
      </c>
      <c r="T20" s="8">
        <v>-4.275402554136587E-2</v>
      </c>
      <c r="U20" s="9">
        <v>-7.6999999999999957E-2</v>
      </c>
      <c r="V20" s="8">
        <v>-4.275402554136587E-2</v>
      </c>
      <c r="W20" s="9">
        <v>-7.6999999999999957E-2</v>
      </c>
      <c r="X20" s="8">
        <v>-4.4419766796224391E-2</v>
      </c>
      <c r="Y20" s="9">
        <v>-8.0000000000000154E-2</v>
      </c>
      <c r="Z20" s="8">
        <v>-4.4419766796224391E-2</v>
      </c>
      <c r="AA20" s="9">
        <v>-8.0000000000000154E-2</v>
      </c>
      <c r="AB20" s="8">
        <v>-4.5530260966129887E-2</v>
      </c>
      <c r="AC20" s="9">
        <v>-8.1999999999999851E-2</v>
      </c>
      <c r="AD20" s="8">
        <v>-4.4975013881177084E-2</v>
      </c>
      <c r="AE20" s="9">
        <v>-8.1000000000000003E-2</v>
      </c>
      <c r="AF20" s="8">
        <v>5.552470849528035E-3</v>
      </c>
      <c r="AG20" s="9">
        <v>9.9999999999998528E-3</v>
      </c>
      <c r="AH20" s="8">
        <v>3.331482509716821E-2</v>
      </c>
      <c r="AI20" s="9">
        <v>5.9999999999999963E-2</v>
      </c>
    </row>
    <row r="21" spans="2:35" ht="16.5" thickBot="1" x14ac:dyDescent="0.3">
      <c r="B21" s="5" t="s">
        <v>29</v>
      </c>
      <c r="D21" s="10">
        <v>7.0921472541840558E-4</v>
      </c>
      <c r="E21" s="11">
        <v>1.2688130658347634E-3</v>
      </c>
      <c r="F21" s="10">
        <v>-9.4577769715342708E-4</v>
      </c>
      <c r="G21" s="11">
        <v>-1.6920335358454161E-3</v>
      </c>
      <c r="H21" s="10">
        <v>5.1751556291648182E-3</v>
      </c>
      <c r="I21" s="11">
        <v>9.258557168476891E-3</v>
      </c>
      <c r="J21" s="10">
        <v>3.8993705351189067E-3</v>
      </c>
      <c r="K21" s="11">
        <v>6.9761274070708184E-3</v>
      </c>
      <c r="L21" s="10">
        <v>1.996872564877572E-3</v>
      </c>
      <c r="M21" s="11">
        <v>3.5724836362199829E-3</v>
      </c>
      <c r="N21" s="10">
        <v>2.147128098815676E-3</v>
      </c>
      <c r="O21" s="11">
        <v>3.8412967020543956E-3</v>
      </c>
      <c r="P21" s="10">
        <v>-3.1463073542585485E-2</v>
      </c>
      <c r="Q21" s="11">
        <v>-5.6288677281196485E-2</v>
      </c>
      <c r="R21" s="10">
        <v>-3.1380571693362058E-2</v>
      </c>
      <c r="S21" s="11">
        <v>-5.6141078224805831E-2</v>
      </c>
      <c r="T21" s="10">
        <v>-4.1787103311382801E-2</v>
      </c>
      <c r="U21" s="11">
        <v>-7.4758772998664777E-2</v>
      </c>
      <c r="V21" s="10">
        <v>-4.1787103311382801E-2</v>
      </c>
      <c r="W21" s="11">
        <v>-7.4758772998664777E-2</v>
      </c>
      <c r="X21" s="10">
        <v>-4.3092384734444877E-2</v>
      </c>
      <c r="Y21" s="11">
        <v>-7.7093972853963119E-2</v>
      </c>
      <c r="Z21" s="10">
        <v>-4.3501088391986853E-2</v>
      </c>
      <c r="AA21" s="11">
        <v>-7.7825159788128401E-2</v>
      </c>
      <c r="AB21" s="10">
        <v>-4.5098897268473603E-2</v>
      </c>
      <c r="AC21" s="11">
        <v>-8.0683702774523663E-2</v>
      </c>
      <c r="AD21" s="10">
        <v>-4.4618634337642793E-2</v>
      </c>
      <c r="AE21" s="11">
        <v>-7.9824493483127951E-2</v>
      </c>
      <c r="AF21" s="10">
        <v>3.108699254366587E-2</v>
      </c>
      <c r="AG21" s="11">
        <v>5.1437612387365397E-2</v>
      </c>
      <c r="AH21" s="10">
        <v>6.0118576751468478E-2</v>
      </c>
      <c r="AI21" s="11">
        <v>9.9474275096842618E-2</v>
      </c>
    </row>
    <row r="22" spans="2:35" ht="7.5" customHeight="1" x14ac:dyDescent="0.25"/>
    <row r="23" spans="2:35" ht="3" customHeight="1" thickBot="1" x14ac:dyDescent="0.3"/>
    <row r="24" spans="2:35" ht="72.75" customHeight="1" x14ac:dyDescent="0.25">
      <c r="D24" s="12"/>
      <c r="E24" s="13"/>
      <c r="F24" s="37" t="s">
        <v>37</v>
      </c>
      <c r="G24" s="38"/>
      <c r="H24" s="37" t="str">
        <f>H4</f>
        <v>Table 1020: Change In 500MW Model</v>
      </c>
      <c r="I24" s="38"/>
      <c r="J24" s="37" t="str">
        <f>J4</f>
        <v>Table 1022 - 1028: service model inputs</v>
      </c>
      <c r="K24" s="38"/>
      <c r="L24" s="37" t="str">
        <f>L4</f>
        <v>Table 1032: LAF values</v>
      </c>
      <c r="M24" s="38"/>
      <c r="N24" s="37" t="s">
        <v>38</v>
      </c>
      <c r="O24" s="38"/>
      <c r="P24" s="37" t="str">
        <f>P4</f>
        <v>Table 1041: load characteristics</v>
      </c>
      <c r="Q24" s="38"/>
      <c r="R24" s="37" t="str">
        <f>R4</f>
        <v>Table 1055: NGC exit</v>
      </c>
      <c r="S24" s="38"/>
      <c r="T24" s="37" t="str">
        <f>T4</f>
        <v>Table 1059: Otex</v>
      </c>
      <c r="U24" s="38"/>
      <c r="V24" s="37" t="str">
        <f>V4</f>
        <v>Table 1060: Customer Contribs</v>
      </c>
      <c r="W24" s="38"/>
      <c r="X24" s="37" t="str">
        <f>X4</f>
        <v>Table 1061/1062: TPR data</v>
      </c>
      <c r="Y24" s="38"/>
      <c r="Z24" s="37" t="s">
        <v>39</v>
      </c>
      <c r="AA24" s="38"/>
      <c r="AB24" s="37" t="str">
        <f>AB4</f>
        <v>Table 1069: Peaking probabailities</v>
      </c>
      <c r="AC24" s="38"/>
      <c r="AD24" s="37" t="str">
        <f>AD4</f>
        <v>Table 1092: power factor</v>
      </c>
      <c r="AE24" s="38"/>
      <c r="AF24" s="37" t="str">
        <f>AF4</f>
        <v>Table 1053: volumes and mpans etc forecast</v>
      </c>
      <c r="AG24" s="38"/>
      <c r="AH24" s="37" t="str">
        <f>AH4</f>
        <v>Table 1076: allowed revenue</v>
      </c>
      <c r="AI24" s="38"/>
    </row>
    <row r="25" spans="2:35" ht="63.75" thickBot="1" x14ac:dyDescent="0.3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 x14ac:dyDescent="0.3"/>
    <row r="27" spans="2:35" ht="12" customHeight="1" x14ac:dyDescent="0.25">
      <c r="B27" s="5" t="s">
        <v>15</v>
      </c>
      <c r="D27" s="12"/>
      <c r="E27" s="13"/>
      <c r="F27" s="28">
        <f t="shared" ref="F27:F38" si="0">IF(OR(D7=0,D7 = ""),"-",F7-D7)</f>
        <v>-9.3521471497415298E-4</v>
      </c>
      <c r="G27" s="17">
        <f t="shared" ref="G27:G38" si="1">IF(G7-E7=0,"-",G7-E7)</f>
        <v>-2.0282246728398753E-3</v>
      </c>
      <c r="H27" s="28">
        <f t="shared" ref="H27:H38" si="2">IF(OR(F7=0,F7 = ""),"-",H7-F7)</f>
        <v>-8.7014270959329121E-4</v>
      </c>
      <c r="I27" s="17">
        <f t="shared" ref="I27:I38" si="3">IF(I7-G7=0,"-",I7-G7)</f>
        <v>-1.8871013086418206E-3</v>
      </c>
      <c r="J27" s="18">
        <f t="shared" ref="J27:J38" si="4">IF(OR(H7=0,H7 = ""),"-",J7-H7)</f>
        <v>8.7014270959329121E-4</v>
      </c>
      <c r="K27" s="17">
        <f t="shared" ref="K27:K38" si="5">IF(K7-I7=0,"-",K7-I7)</f>
        <v>1.8871013086418206E-3</v>
      </c>
      <c r="L27" s="18">
        <f t="shared" ref="L27:L38" si="6">IF(OR(J7=0,J7 = ""),"-",L7-J7)</f>
        <v>-9.3521471497393094E-4</v>
      </c>
      <c r="M27" s="17">
        <f t="shared" ref="M27:M38" si="7">IF(M7-K7=0,"-",M7-K7)</f>
        <v>-2.0282246728394637E-3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-3.6874998154838634E-2</v>
      </c>
      <c r="Q27" s="17">
        <f>IF(Q7-O7=0,"-",Q7-O7)</f>
        <v>-7.9971775327160363E-2</v>
      </c>
      <c r="R27" s="18">
        <f t="shared" ref="R27:R38" si="8">IF(OR(P7=0,P7 = ""),"-",R7-P7)</f>
        <v>0</v>
      </c>
      <c r="S27" s="17" t="str">
        <f t="shared" ref="S27:S38" si="9">IF(S7-Q7=0,"-",S7-Q7)</f>
        <v>-</v>
      </c>
      <c r="T27" s="18">
        <f t="shared" ref="T27:T38" si="10">IF(OR(R7=0,R7 = ""),"-",T7-R7)</f>
        <v>1.305214064389737E-2</v>
      </c>
      <c r="U27" s="17">
        <f t="shared" ref="U27:U38" si="11">IF(U7-S7=0,"-",U7-S7)</f>
        <v>2.8306519629623203E-2</v>
      </c>
      <c r="V27" s="18">
        <f t="shared" ref="V27:V38" si="12">IF(OR(T7=0,T7 = ""),"-",V7-T7)</f>
        <v>0</v>
      </c>
      <c r="W27" s="17" t="str">
        <f t="shared" ref="W27:W38" si="13">IF(W7-U7=0,"-",W7-U7)</f>
        <v>-</v>
      </c>
      <c r="X27" s="28">
        <f t="shared" ref="X27:X38" si="14">IF(OR(V7=0,V7 = ""),"-",X7-V7)</f>
        <v>-1.8313862267195224E-3</v>
      </c>
      <c r="Y27" s="17">
        <f t="shared" ref="Y27:Y38" si="15">IF(Y7-W7=0,"-",Y7-W7)</f>
        <v>-3.9717753271603443E-3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-9.2220031389778079E-4</v>
      </c>
      <c r="AC27" s="17">
        <f>IF(AC7-AA7=0,"-",AC7-AA7)</f>
        <v>-1.9999999999999393E-3</v>
      </c>
      <c r="AD27" s="18">
        <f t="shared" ref="AD27:AD38" si="16">IF(OR(AB7=0,AB7 = ""),"-",AD7-AB7)</f>
        <v>4.6110015694889039E-4</v>
      </c>
      <c r="AE27" s="17">
        <f t="shared" ref="AE27:AE38" si="17">IF(AE7-AC7=0,"-",AE7-AC7)</f>
        <v>9.9999999999997313E-4</v>
      </c>
      <c r="AF27" s="83">
        <f t="shared" ref="AF27:AF38" si="18">IF(OR(AD7=0,AD7 = ""),"-",AF7-AD7)</f>
        <v>4.7556533244432431E-2</v>
      </c>
      <c r="AG27" s="17">
        <f t="shared" ref="AG27:AG38" si="19">IF(AG7-AE7=0,"-",AG7-AE7)</f>
        <v>0.10342209560908572</v>
      </c>
      <c r="AH27" s="83">
        <f t="shared" ref="AH27:AH38" si="20">IF(OR(AF7=0,AF7 = ""),"-",AH7-AF7)</f>
        <v>2.3366176989626286E-2</v>
      </c>
      <c r="AI27" s="17">
        <f t="shared" ref="AI27:AI38" si="21">IF(AI7-AG7=0,"-",AI7-AG7)</f>
        <v>5.1000000000000295E-2</v>
      </c>
    </row>
    <row r="28" spans="2:35" x14ac:dyDescent="0.25">
      <c r="B28" s="5" t="s">
        <v>16</v>
      </c>
      <c r="D28" s="19"/>
      <c r="E28" s="20"/>
      <c r="F28" s="29">
        <f t="shared" si="0"/>
        <v>-6.6827049551121398E-4</v>
      </c>
      <c r="G28" s="21">
        <f t="shared" si="1"/>
        <v>-9.0355047956264365E-4</v>
      </c>
      <c r="H28" s="29">
        <f t="shared" si="2"/>
        <v>-1.2066799182429699E-3</v>
      </c>
      <c r="I28" s="21">
        <f t="shared" si="3"/>
        <v>-1.6315193116119471E-3</v>
      </c>
      <c r="J28" s="22">
        <f t="shared" si="4"/>
        <v>5.4230121533438425E-4</v>
      </c>
      <c r="K28" s="21">
        <f t="shared" si="5"/>
        <v>7.3323081966671544E-4</v>
      </c>
      <c r="L28" s="22">
        <f t="shared" si="6"/>
        <v>-1.0506107434749001E-3</v>
      </c>
      <c r="M28" s="21">
        <f t="shared" si="7"/>
        <v>-1.4205023975721869E-3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-9.3351438963369393E-3</v>
      </c>
      <c r="Q28" s="21">
        <f t="shared" ref="Q28:Q41" si="25">IF(Q8-O8=0,"-",Q8-O8)</f>
        <v>-1.2621795816181725E-2</v>
      </c>
      <c r="R28" s="22">
        <f t="shared" si="8"/>
        <v>0</v>
      </c>
      <c r="S28" s="21" t="str">
        <f t="shared" si="9"/>
        <v>-</v>
      </c>
      <c r="T28" s="22">
        <f t="shared" si="10"/>
        <v>8.8991987259409155E-3</v>
      </c>
      <c r="U28" s="21">
        <f t="shared" si="11"/>
        <v>1.2032366131016705E-2</v>
      </c>
      <c r="V28" s="22">
        <f t="shared" si="12"/>
        <v>0</v>
      </c>
      <c r="W28" s="21" t="str">
        <f t="shared" si="13"/>
        <v>-</v>
      </c>
      <c r="X28" s="29">
        <f t="shared" si="14"/>
        <v>-3.7442843422677008E-3</v>
      </c>
      <c r="Y28" s="21">
        <f t="shared" si="15"/>
        <v>-5.0625456844188323E-3</v>
      </c>
      <c r="Z28" s="22">
        <f t="shared" ref="Z28:Z41" si="26">IF(OR(X8=0,X8 = ""),"-",Z8-X8)</f>
        <v>-3.8234024796324206E-4</v>
      </c>
      <c r="AA28" s="21">
        <f t="shared" ref="AA28:AA41" si="27">IF(AA8-Y8=0,"-",AA8-Y8)</f>
        <v>-5.1695191800899334E-4</v>
      </c>
      <c r="AB28" s="22">
        <f t="shared" ref="AB28:AB41" si="28">IF(OR(Z8=0,Z8 = ""),"-",AB8-Z8)</f>
        <v>-6.7942397186138148E-3</v>
      </c>
      <c r="AC28" s="21">
        <f t="shared" ref="AC28:AC41" si="29">IF(AC8-AA8=0,"-",AC8-AA8)</f>
        <v>-9.1863079355622747E-3</v>
      </c>
      <c r="AD28" s="22">
        <f t="shared" si="16"/>
        <v>3.5726479970887848E-4</v>
      </c>
      <c r="AE28" s="21">
        <f t="shared" si="17"/>
        <v>4.8304808199084795E-4</v>
      </c>
      <c r="AF28" s="84">
        <f t="shared" si="18"/>
        <v>2.509554618035148E-2</v>
      </c>
      <c r="AG28" s="21">
        <f t="shared" si="19"/>
        <v>3.4487549043398236E-2</v>
      </c>
      <c r="AH28" s="84">
        <f t="shared" si="20"/>
        <v>2.4560522589394562E-2</v>
      </c>
      <c r="AI28" s="21">
        <f t="shared" si="21"/>
        <v>3.430345086522648E-2</v>
      </c>
    </row>
    <row r="29" spans="2:35" x14ac:dyDescent="0.25">
      <c r="B29" s="5" t="s">
        <v>17</v>
      </c>
      <c r="D29" s="19"/>
      <c r="E29" s="20"/>
      <c r="F29" s="29">
        <f t="shared" si="0"/>
        <v>-3.6496350364965124E-3</v>
      </c>
      <c r="G29" s="21">
        <f t="shared" si="1"/>
        <v>-1.0000000000000211E-3</v>
      </c>
      <c r="H29" s="29" t="str">
        <f t="shared" si="2"/>
        <v>-</v>
      </c>
      <c r="I29" s="21">
        <f t="shared" si="3"/>
        <v>3.0000000000000629E-3</v>
      </c>
      <c r="J29" s="22">
        <f t="shared" si="4"/>
        <v>-3.6496350364967345E-3</v>
      </c>
      <c r="K29" s="21">
        <f t="shared" si="5"/>
        <v>-1.000000000000069E-3</v>
      </c>
      <c r="L29" s="22">
        <f t="shared" si="6"/>
        <v>-3.6496350364960684E-3</v>
      </c>
      <c r="M29" s="21">
        <f t="shared" si="7"/>
        <v>-9.9999999999997292E-4</v>
      </c>
      <c r="N29" s="29">
        <f t="shared" si="22"/>
        <v>3.6496350364960684E-3</v>
      </c>
      <c r="O29" s="21">
        <f t="shared" si="23"/>
        <v>9.9999999999997292E-4</v>
      </c>
      <c r="P29" s="29">
        <f t="shared" si="24"/>
        <v>-7.2992700729925808E-3</v>
      </c>
      <c r="Q29" s="21">
        <f t="shared" si="25"/>
        <v>-1.999999999999994E-3</v>
      </c>
      <c r="R29" s="22" t="str">
        <f t="shared" si="8"/>
        <v>-</v>
      </c>
      <c r="S29" s="21" t="str">
        <f t="shared" si="9"/>
        <v>-</v>
      </c>
      <c r="T29" s="22" t="str">
        <f t="shared" si="10"/>
        <v>-</v>
      </c>
      <c r="U29" s="21">
        <f t="shared" si="11"/>
        <v>-1.999999999999994E-3</v>
      </c>
      <c r="V29" s="22">
        <f t="shared" si="12"/>
        <v>0</v>
      </c>
      <c r="W29" s="21" t="str">
        <f t="shared" si="13"/>
        <v>-</v>
      </c>
      <c r="X29" s="84">
        <f t="shared" si="14"/>
        <v>0.36861313868613144</v>
      </c>
      <c r="Y29" s="21">
        <f t="shared" si="15"/>
        <v>0.10099999999999999</v>
      </c>
      <c r="Z29" s="22">
        <f t="shared" si="26"/>
        <v>3.6496350364962904E-3</v>
      </c>
      <c r="AA29" s="21">
        <f t="shared" si="27"/>
        <v>9.9999999999997313E-4</v>
      </c>
      <c r="AB29" s="22">
        <f t="shared" si="28"/>
        <v>6.2043795620437825E-2</v>
      </c>
      <c r="AC29" s="21">
        <f t="shared" si="29"/>
        <v>1.7000000000000015E-2</v>
      </c>
      <c r="AD29" s="22">
        <f t="shared" si="16"/>
        <v>3.6496350364962904E-3</v>
      </c>
      <c r="AE29" s="21">
        <f t="shared" si="17"/>
        <v>9.9999999999997313E-4</v>
      </c>
      <c r="AF29" s="84">
        <f t="shared" si="18"/>
        <v>6.5693430656934559E-2</v>
      </c>
      <c r="AG29" s="21">
        <f t="shared" si="19"/>
        <v>1.8000000000000016E-2</v>
      </c>
      <c r="AH29" s="29">
        <f t="shared" si="20"/>
        <v>3.649635036496357E-2</v>
      </c>
      <c r="AI29" s="21">
        <f t="shared" si="21"/>
        <v>1.0000000000000037E-2</v>
      </c>
    </row>
    <row r="30" spans="2:35" x14ac:dyDescent="0.25">
      <c r="B30" s="5" t="s">
        <v>18</v>
      </c>
      <c r="D30" s="19"/>
      <c r="E30" s="20"/>
      <c r="F30" s="29" t="str">
        <f t="shared" si="0"/>
        <v>-</v>
      </c>
      <c r="G30" s="21">
        <f t="shared" si="1"/>
        <v>-1.7626573429228658E-3</v>
      </c>
      <c r="H30" s="29">
        <f t="shared" si="2"/>
        <v>1.735283699338952E-4</v>
      </c>
      <c r="I30" s="21">
        <f t="shared" si="3"/>
        <v>2.8797202876893455E-4</v>
      </c>
      <c r="J30" s="22">
        <f t="shared" si="4"/>
        <v>-3.0508630918468782E-5</v>
      </c>
      <c r="K30" s="21">
        <f t="shared" si="5"/>
        <v>-5.0629371692282373E-5</v>
      </c>
      <c r="L30" s="22">
        <f t="shared" si="6"/>
        <v>-1.8077627609429658E-3</v>
      </c>
      <c r="M30" s="21">
        <f t="shared" si="7"/>
        <v>-3.0000000000006402E-3</v>
      </c>
      <c r="N30" s="29">
        <f t="shared" si="22"/>
        <v>0</v>
      </c>
      <c r="O30" s="21" t="str">
        <f t="shared" si="23"/>
        <v>-</v>
      </c>
      <c r="P30" s="84">
        <f t="shared" si="24"/>
        <v>0.12232528015711774</v>
      </c>
      <c r="Q30" s="21">
        <f t="shared" si="25"/>
        <v>0.20300000000000029</v>
      </c>
      <c r="R30" s="22">
        <f t="shared" si="8"/>
        <v>0</v>
      </c>
      <c r="S30" s="21" t="str">
        <f t="shared" si="9"/>
        <v>-</v>
      </c>
      <c r="T30" s="22">
        <f t="shared" si="10"/>
        <v>-1.0814129550550611E-2</v>
      </c>
      <c r="U30" s="21">
        <f t="shared" si="11"/>
        <v>-1.7946153860772807E-2</v>
      </c>
      <c r="V30" s="22">
        <f t="shared" si="12"/>
        <v>0</v>
      </c>
      <c r="W30" s="21" t="str">
        <f t="shared" si="13"/>
        <v>-</v>
      </c>
      <c r="X30" s="29">
        <f t="shared" si="14"/>
        <v>-1.8077627609425218E-3</v>
      </c>
      <c r="Y30" s="21">
        <f t="shared" si="15"/>
        <v>-2.9999999999999194E-3</v>
      </c>
      <c r="Z30" s="22">
        <f t="shared" si="26"/>
        <v>0</v>
      </c>
      <c r="AA30" s="21" t="str">
        <f t="shared" si="27"/>
        <v>-</v>
      </c>
      <c r="AB30" s="22">
        <f t="shared" si="28"/>
        <v>-1.3481949129772186E-3</v>
      </c>
      <c r="AC30" s="21">
        <f t="shared" si="29"/>
        <v>-2.2373426570768962E-3</v>
      </c>
      <c r="AD30" s="22">
        <f t="shared" si="16"/>
        <v>6.0258758698084058E-4</v>
      </c>
      <c r="AE30" s="21">
        <f t="shared" si="17"/>
        <v>1.0000000000001397E-3</v>
      </c>
      <c r="AF30" s="84">
        <f t="shared" si="18"/>
        <v>5.7843416113675827E-2</v>
      </c>
      <c r="AG30" s="21">
        <f t="shared" si="19"/>
        <v>9.6557321055060152E-2</v>
      </c>
      <c r="AH30" s="29">
        <f t="shared" si="20"/>
        <v>3.187093749600467E-2</v>
      </c>
      <c r="AI30" s="21">
        <f t="shared" si="21"/>
        <v>5.3000000000000103E-2</v>
      </c>
    </row>
    <row r="31" spans="2:35" x14ac:dyDescent="0.25">
      <c r="B31" s="5" t="s">
        <v>19</v>
      </c>
      <c r="D31" s="19"/>
      <c r="E31" s="20"/>
      <c r="F31" s="29">
        <f t="shared" si="0"/>
        <v>-1.5262274420313471E-3</v>
      </c>
      <c r="G31" s="21">
        <f t="shared" si="1"/>
        <v>-2.0220059653074927E-3</v>
      </c>
      <c r="H31" s="29">
        <f t="shared" si="2"/>
        <v>7.0090835489466929E-4</v>
      </c>
      <c r="I31" s="21">
        <f t="shared" si="3"/>
        <v>9.2859087427017315E-4</v>
      </c>
      <c r="J31" s="22">
        <f t="shared" si="4"/>
        <v>-5.004928192420266E-4</v>
      </c>
      <c r="K31" s="21">
        <f t="shared" si="5"/>
        <v>-6.6307251346108854E-4</v>
      </c>
      <c r="L31" s="22">
        <f t="shared" si="6"/>
        <v>-1.6165361245095156E-3</v>
      </c>
      <c r="M31" s="21">
        <f t="shared" si="7"/>
        <v>-2.1416504492561155E-3</v>
      </c>
      <c r="N31" s="29">
        <f t="shared" si="22"/>
        <v>0</v>
      </c>
      <c r="O31" s="21" t="str">
        <f t="shared" si="23"/>
        <v>-</v>
      </c>
      <c r="P31" s="84">
        <f t="shared" si="24"/>
        <v>7.3146298463147352E-2</v>
      </c>
      <c r="Q31" s="21">
        <f t="shared" si="25"/>
        <v>9.6907084592712606E-2</v>
      </c>
      <c r="R31" s="22">
        <f t="shared" si="8"/>
        <v>0</v>
      </c>
      <c r="S31" s="21" t="str">
        <f t="shared" si="9"/>
        <v>-</v>
      </c>
      <c r="T31" s="22">
        <f t="shared" si="10"/>
        <v>-1.2157466593628818E-2</v>
      </c>
      <c r="U31" s="21">
        <f t="shared" si="11"/>
        <v>-1.6106688491085278E-2</v>
      </c>
      <c r="V31" s="22">
        <f t="shared" si="12"/>
        <v>0</v>
      </c>
      <c r="W31" s="21" t="str">
        <f t="shared" si="13"/>
        <v>-</v>
      </c>
      <c r="X31" s="29">
        <f t="shared" si="14"/>
        <v>1.4310953062875997E-2</v>
      </c>
      <c r="Y31" s="21">
        <f t="shared" si="15"/>
        <v>1.8959711813239438E-2</v>
      </c>
      <c r="Z31" s="22">
        <f t="shared" si="26"/>
        <v>0</v>
      </c>
      <c r="AA31" s="21" t="str">
        <f t="shared" si="27"/>
        <v>-</v>
      </c>
      <c r="AB31" s="22">
        <f t="shared" si="28"/>
        <v>8.325880378963868E-3</v>
      </c>
      <c r="AC31" s="21">
        <f t="shared" si="29"/>
        <v>1.1030452820514958E-2</v>
      </c>
      <c r="AD31" s="22">
        <f t="shared" si="16"/>
        <v>4.3086377457801639E-4</v>
      </c>
      <c r="AE31" s="21">
        <f t="shared" si="17"/>
        <v>5.7082522462839624E-4</v>
      </c>
      <c r="AF31" s="84">
        <f t="shared" si="18"/>
        <v>3.3736028761514492E-2</v>
      </c>
      <c r="AG31" s="21">
        <f t="shared" si="19"/>
        <v>4.7889918186703823E-2</v>
      </c>
      <c r="AH31" s="29">
        <f t="shared" si="20"/>
        <v>3.029637062125512E-2</v>
      </c>
      <c r="AI31" s="21">
        <f t="shared" si="21"/>
        <v>4.0975154311208767E-2</v>
      </c>
    </row>
    <row r="32" spans="2:35" x14ac:dyDescent="0.25">
      <c r="B32" s="5" t="s">
        <v>20</v>
      </c>
      <c r="D32" s="19"/>
      <c r="E32" s="20"/>
      <c r="F32" s="29" t="str">
        <f t="shared" si="0"/>
        <v>-</v>
      </c>
      <c r="G32" s="21" t="str">
        <f t="shared" si="1"/>
        <v>-</v>
      </c>
      <c r="H32" s="29" t="str">
        <f t="shared" si="2"/>
        <v>-</v>
      </c>
      <c r="I32" s="21">
        <f t="shared" si="3"/>
        <v>9.9999999999998484E-4</v>
      </c>
      <c r="J32" s="22">
        <f t="shared" si="4"/>
        <v>0</v>
      </c>
      <c r="K32" s="21" t="str">
        <f t="shared" si="5"/>
        <v>-</v>
      </c>
      <c r="L32" s="22">
        <f t="shared" si="6"/>
        <v>-2.3923444976077235E-3</v>
      </c>
      <c r="M32" s="21">
        <f t="shared" si="7"/>
        <v>-9.9999999999998484E-4</v>
      </c>
      <c r="N32" s="29" t="str">
        <f t="shared" si="22"/>
        <v>-</v>
      </c>
      <c r="O32" s="21" t="str">
        <f t="shared" si="23"/>
        <v>-</v>
      </c>
      <c r="P32" s="29" t="str">
        <f t="shared" si="24"/>
        <v>-</v>
      </c>
      <c r="Q32" s="21">
        <f t="shared" si="25"/>
        <v>-3.0000000000000096E-3</v>
      </c>
      <c r="R32" s="22">
        <f t="shared" si="8"/>
        <v>0</v>
      </c>
      <c r="S32" s="21" t="str">
        <f t="shared" si="9"/>
        <v>-</v>
      </c>
      <c r="T32" s="22">
        <f t="shared" si="10"/>
        <v>-1.1961722488038395E-2</v>
      </c>
      <c r="U32" s="21">
        <f t="shared" si="11"/>
        <v>-5.0000000000000357E-3</v>
      </c>
      <c r="V32" s="22">
        <f t="shared" si="12"/>
        <v>0</v>
      </c>
      <c r="W32" s="21" t="str">
        <f t="shared" si="13"/>
        <v>-</v>
      </c>
      <c r="X32" s="84">
        <f t="shared" si="14"/>
        <v>8.8516746411483327E-2</v>
      </c>
      <c r="Y32" s="21">
        <f t="shared" si="15"/>
        <v>3.7000000000000047E-2</v>
      </c>
      <c r="Z32" s="22">
        <f t="shared" si="26"/>
        <v>2.3923444976077235E-3</v>
      </c>
      <c r="AA32" s="21">
        <f t="shared" si="27"/>
        <v>1.0000000000000391E-3</v>
      </c>
      <c r="AB32" s="22">
        <f t="shared" si="28"/>
        <v>2.3923444976076569E-2</v>
      </c>
      <c r="AC32" s="21">
        <f t="shared" si="29"/>
        <v>9.9999999999999568E-3</v>
      </c>
      <c r="AD32" s="22">
        <f t="shared" si="16"/>
        <v>0</v>
      </c>
      <c r="AE32" s="21" t="str">
        <f t="shared" si="17"/>
        <v>-</v>
      </c>
      <c r="AF32" s="84">
        <f t="shared" si="18"/>
        <v>5.5023923444975864E-2</v>
      </c>
      <c r="AG32" s="21">
        <f t="shared" si="19"/>
        <v>2.2999999999999972E-2</v>
      </c>
      <c r="AH32" s="29">
        <f t="shared" si="20"/>
        <v>3.1100478468899517E-2</v>
      </c>
      <c r="AI32" s="21">
        <f t="shared" si="21"/>
        <v>1.2999999999999984E-2</v>
      </c>
    </row>
    <row r="33" spans="2:37" x14ac:dyDescent="0.25">
      <c r="B33" s="5" t="s">
        <v>21</v>
      </c>
      <c r="D33" s="19"/>
      <c r="E33" s="20"/>
      <c r="F33" s="29">
        <f t="shared" si="0"/>
        <v>-1.2298589029993146E-3</v>
      </c>
      <c r="G33" s="21">
        <f t="shared" si="1"/>
        <v>-1.7078194549727289E-3</v>
      </c>
      <c r="H33" s="29">
        <f t="shared" si="2"/>
        <v>3.8017697081125235E-3</v>
      </c>
      <c r="I33" s="21">
        <f t="shared" si="3"/>
        <v>5.2792529736594204E-3</v>
      </c>
      <c r="J33" s="22">
        <f t="shared" si="4"/>
        <v>-1.0288826629840653E-3</v>
      </c>
      <c r="K33" s="21">
        <f t="shared" si="5"/>
        <v>-1.4287377392991707E-3</v>
      </c>
      <c r="L33" s="22">
        <f t="shared" si="6"/>
        <v>-1.1851975163290618E-3</v>
      </c>
      <c r="M33" s="21">
        <f t="shared" si="7"/>
        <v>-1.6458012959339467E-3</v>
      </c>
      <c r="N33" s="29">
        <f t="shared" si="22"/>
        <v>0</v>
      </c>
      <c r="O33" s="21" t="str">
        <f t="shared" si="23"/>
        <v>-</v>
      </c>
      <c r="P33" s="84">
        <f t="shared" si="24"/>
        <v>4.7573648419253933E-2</v>
      </c>
      <c r="Q33" s="21">
        <f t="shared" si="25"/>
        <v>6.6062214223350596E-2</v>
      </c>
      <c r="R33" s="22">
        <f t="shared" si="8"/>
        <v>0</v>
      </c>
      <c r="S33" s="21" t="str">
        <f t="shared" si="9"/>
        <v>-</v>
      </c>
      <c r="T33" s="22">
        <f t="shared" si="10"/>
        <v>-9.0818901248683748E-3</v>
      </c>
      <c r="U33" s="21">
        <f t="shared" si="11"/>
        <v>-1.2611388676659882E-2</v>
      </c>
      <c r="V33" s="22">
        <f t="shared" si="12"/>
        <v>0</v>
      </c>
      <c r="W33" s="21" t="str">
        <f t="shared" si="13"/>
        <v>-</v>
      </c>
      <c r="X33" s="29">
        <f t="shared" si="14"/>
        <v>1.2648534183918425E-2</v>
      </c>
      <c r="Y33" s="21">
        <f t="shared" si="15"/>
        <v>1.7564139027252207E-2</v>
      </c>
      <c r="Z33" s="22">
        <f t="shared" si="26"/>
        <v>0</v>
      </c>
      <c r="AA33" s="21" t="str">
        <f t="shared" si="27"/>
        <v>-</v>
      </c>
      <c r="AB33" s="22">
        <f t="shared" si="28"/>
        <v>4.8532759394646074E-3</v>
      </c>
      <c r="AC33" s="21">
        <f t="shared" si="29"/>
        <v>6.7394064876509646E-3</v>
      </c>
      <c r="AD33" s="22">
        <f t="shared" si="16"/>
        <v>5.8143341149730077E-4</v>
      </c>
      <c r="AE33" s="21">
        <f t="shared" si="17"/>
        <v>8.0739610820775021E-4</v>
      </c>
      <c r="AF33" s="84">
        <f t="shared" si="18"/>
        <v>4.5196003522192107E-2</v>
      </c>
      <c r="AG33" s="21">
        <f t="shared" si="19"/>
        <v>6.4055962085222407E-2</v>
      </c>
      <c r="AH33" s="29">
        <f t="shared" si="20"/>
        <v>2.9035107690800865E-2</v>
      </c>
      <c r="AI33" s="21">
        <f t="shared" si="21"/>
        <v>4.068675601808483E-2</v>
      </c>
    </row>
    <row r="34" spans="2:37" x14ac:dyDescent="0.25">
      <c r="B34" s="5" t="s">
        <v>22</v>
      </c>
      <c r="D34" s="19"/>
      <c r="E34" s="20"/>
      <c r="F34" s="29" t="str">
        <f t="shared" si="0"/>
        <v>-</v>
      </c>
      <c r="G34" s="21" t="str">
        <f t="shared" si="1"/>
        <v>-</v>
      </c>
      <c r="H34" s="29" t="str">
        <f t="shared" si="2"/>
        <v>-</v>
      </c>
      <c r="I34" s="21" t="str">
        <f t="shared" si="3"/>
        <v>-</v>
      </c>
      <c r="J34" s="22" t="str">
        <f t="shared" si="4"/>
        <v>-</v>
      </c>
      <c r="K34" s="21" t="str">
        <f t="shared" si="5"/>
        <v>-</v>
      </c>
      <c r="L34" s="22" t="str">
        <f t="shared" si="6"/>
        <v>-</v>
      </c>
      <c r="M34" s="21" t="str">
        <f t="shared" si="7"/>
        <v>-</v>
      </c>
      <c r="N34" s="29" t="str">
        <f t="shared" si="22"/>
        <v>-</v>
      </c>
      <c r="O34" s="21" t="str">
        <f t="shared" si="23"/>
        <v>-</v>
      </c>
      <c r="P34" s="29" t="str">
        <f t="shared" si="24"/>
        <v>-</v>
      </c>
      <c r="Q34" s="21" t="str">
        <f t="shared" si="25"/>
        <v>-</v>
      </c>
      <c r="R34" s="22" t="str">
        <f t="shared" si="8"/>
        <v>-</v>
      </c>
      <c r="S34" s="21" t="str">
        <f t="shared" si="9"/>
        <v>-</v>
      </c>
      <c r="T34" s="22" t="str">
        <f t="shared" si="10"/>
        <v>-</v>
      </c>
      <c r="U34" s="21" t="str">
        <f t="shared" si="11"/>
        <v>-</v>
      </c>
      <c r="V34" s="22" t="str">
        <f t="shared" si="12"/>
        <v>-</v>
      </c>
      <c r="W34" s="21" t="str">
        <f t="shared" si="13"/>
        <v>-</v>
      </c>
      <c r="X34" s="29" t="str">
        <f t="shared" si="14"/>
        <v>-</v>
      </c>
      <c r="Y34" s="21" t="str">
        <f t="shared" si="15"/>
        <v>-</v>
      </c>
      <c r="Z34" s="22" t="str">
        <f t="shared" si="26"/>
        <v>-</v>
      </c>
      <c r="AA34" s="21" t="str">
        <f t="shared" si="27"/>
        <v>-</v>
      </c>
      <c r="AB34" s="22" t="str">
        <f t="shared" si="28"/>
        <v>-</v>
      </c>
      <c r="AC34" s="21" t="str">
        <f t="shared" si="29"/>
        <v>-</v>
      </c>
      <c r="AD34" s="22" t="str">
        <f t="shared" si="16"/>
        <v>-</v>
      </c>
      <c r="AE34" s="21" t="str">
        <f t="shared" si="17"/>
        <v>-</v>
      </c>
      <c r="AF34" s="29" t="str">
        <f t="shared" si="18"/>
        <v>-</v>
      </c>
      <c r="AG34" s="21" t="str">
        <f t="shared" si="19"/>
        <v>-</v>
      </c>
      <c r="AH34" s="29" t="str">
        <f t="shared" si="20"/>
        <v>-</v>
      </c>
      <c r="AI34" s="21" t="str">
        <f t="shared" si="21"/>
        <v>-</v>
      </c>
    </row>
    <row r="35" spans="2:37" x14ac:dyDescent="0.25">
      <c r="B35" s="5" t="s">
        <v>23</v>
      </c>
      <c r="D35" s="19"/>
      <c r="E35" s="20"/>
      <c r="F35" s="29">
        <f t="shared" si="0"/>
        <v>2.5291457771163817E-3</v>
      </c>
      <c r="G35" s="21">
        <f t="shared" si="1"/>
        <v>3.6567173081948059E-3</v>
      </c>
      <c r="H35" s="29">
        <f t="shared" si="2"/>
        <v>-1.2478686365142599E-2</v>
      </c>
      <c r="I35" s="21">
        <f t="shared" si="3"/>
        <v>-1.804207129055832E-2</v>
      </c>
      <c r="J35" s="22">
        <f t="shared" si="4"/>
        <v>6.9176241398170024E-3</v>
      </c>
      <c r="K35" s="21">
        <f t="shared" si="5"/>
        <v>1.0001715263915831E-2</v>
      </c>
      <c r="L35" s="22">
        <f t="shared" si="6"/>
        <v>5.13964285341173E-3</v>
      </c>
      <c r="M35" s="21">
        <f t="shared" si="7"/>
        <v>7.4310548447061205E-3</v>
      </c>
      <c r="N35" s="29">
        <f t="shared" si="22"/>
        <v>1.7757086310021819E-5</v>
      </c>
      <c r="O35" s="21">
        <f t="shared" si="23"/>
        <v>2.5673745436343657E-5</v>
      </c>
      <c r="P35" s="84">
        <f t="shared" si="24"/>
        <v>6.4294974485353151E-2</v>
      </c>
      <c r="Q35" s="21">
        <f t="shared" si="25"/>
        <v>9.2959665732901084E-2</v>
      </c>
      <c r="R35" s="22">
        <f t="shared" si="8"/>
        <v>0</v>
      </c>
      <c r="S35" s="21" t="str">
        <f t="shared" si="9"/>
        <v>-</v>
      </c>
      <c r="T35" s="22">
        <f t="shared" si="10"/>
        <v>-1.4588121631842199E-3</v>
      </c>
      <c r="U35" s="21">
        <f t="shared" si="11"/>
        <v>-2.109195814170281E-3</v>
      </c>
      <c r="V35" s="22">
        <f t="shared" si="12"/>
        <v>0</v>
      </c>
      <c r="W35" s="21" t="str">
        <f t="shared" si="13"/>
        <v>-</v>
      </c>
      <c r="X35" s="29">
        <f t="shared" si="14"/>
        <v>5.4127560818844067E-3</v>
      </c>
      <c r="Y35" s="21">
        <f t="shared" si="15"/>
        <v>7.8259304104758981E-3</v>
      </c>
      <c r="Z35" s="22">
        <f t="shared" si="26"/>
        <v>-1.3353458211629032E-4</v>
      </c>
      <c r="AA35" s="21">
        <f t="shared" si="27"/>
        <v>-1.930684352341866E-4</v>
      </c>
      <c r="AB35" s="22">
        <f t="shared" si="28"/>
        <v>2.5680545799582344E-3</v>
      </c>
      <c r="AC35" s="21">
        <f t="shared" si="29"/>
        <v>3.7129728605949514E-3</v>
      </c>
      <c r="AD35" s="22">
        <f t="shared" si="16"/>
        <v>5.5810919670395975E-4</v>
      </c>
      <c r="AE35" s="21">
        <f t="shared" si="17"/>
        <v>8.0693156476575878E-4</v>
      </c>
      <c r="AF35" s="84">
        <f t="shared" si="18"/>
        <v>4.7781842893336313E-2</v>
      </c>
      <c r="AG35" s="21">
        <f t="shared" si="19"/>
        <v>7.3130146774192467E-2</v>
      </c>
      <c r="AH35" s="29">
        <f t="shared" si="20"/>
        <v>3.1934994580268938E-2</v>
      </c>
      <c r="AI35" s="21">
        <f t="shared" si="21"/>
        <v>4.7237400603063889E-2</v>
      </c>
    </row>
    <row r="36" spans="2:37" x14ac:dyDescent="0.25">
      <c r="B36" s="5" t="s">
        <v>24</v>
      </c>
      <c r="D36" s="19"/>
      <c r="E36" s="20"/>
      <c r="F36" s="29">
        <f t="shared" si="0"/>
        <v>3.6128647410471615E-4</v>
      </c>
      <c r="G36" s="21">
        <f t="shared" si="1"/>
        <v>4.8528796596296092E-4</v>
      </c>
      <c r="H36" s="29">
        <f t="shared" si="2"/>
        <v>1.0509116570325494E-2</v>
      </c>
      <c r="I36" s="21">
        <f t="shared" si="3"/>
        <v>1.4116077323737789E-2</v>
      </c>
      <c r="J36" s="22">
        <f t="shared" si="4"/>
        <v>-1.8726165016198504E-3</v>
      </c>
      <c r="K36" s="21">
        <f t="shared" si="5"/>
        <v>-2.5153398154528946E-3</v>
      </c>
      <c r="L36" s="22">
        <f t="shared" si="6"/>
        <v>-1.1597166725285657E-3</v>
      </c>
      <c r="M36" s="21">
        <f t="shared" si="7"/>
        <v>-1.5577570306210108E-3</v>
      </c>
      <c r="N36" s="29">
        <f t="shared" si="22"/>
        <v>0</v>
      </c>
      <c r="O36" s="21" t="str">
        <f t="shared" si="23"/>
        <v>-</v>
      </c>
      <c r="P36" s="84">
        <f t="shared" si="24"/>
        <v>3.1197825753537245E-2</v>
      </c>
      <c r="Q36" s="21">
        <f t="shared" si="25"/>
        <v>4.1905608118664769E-2</v>
      </c>
      <c r="R36" s="22">
        <f t="shared" si="8"/>
        <v>9.0648208242560813E-5</v>
      </c>
      <c r="S36" s="21">
        <f t="shared" si="9"/>
        <v>1.2176067400585661E-4</v>
      </c>
      <c r="T36" s="22">
        <f t="shared" si="10"/>
        <v>-4.7385264641908176E-3</v>
      </c>
      <c r="U36" s="21">
        <f t="shared" si="11"/>
        <v>-6.3648933306125824E-3</v>
      </c>
      <c r="V36" s="22">
        <f t="shared" si="12"/>
        <v>0</v>
      </c>
      <c r="W36" s="21" t="str">
        <f t="shared" si="13"/>
        <v>-</v>
      </c>
      <c r="X36" s="29">
        <f t="shared" si="14"/>
        <v>-1.4109861414122182E-3</v>
      </c>
      <c r="Y36" s="21">
        <f t="shared" si="15"/>
        <v>-1.8952677269884963E-3</v>
      </c>
      <c r="Z36" s="22">
        <f t="shared" si="26"/>
        <v>0</v>
      </c>
      <c r="AA36" s="21" t="str">
        <f t="shared" si="27"/>
        <v>-</v>
      </c>
      <c r="AB36" s="22">
        <f t="shared" si="28"/>
        <v>2.5913937463653003E-3</v>
      </c>
      <c r="AC36" s="21">
        <f t="shared" si="29"/>
        <v>3.4808172747113064E-3</v>
      </c>
      <c r="AD36" s="22">
        <f t="shared" si="16"/>
        <v>-1.4660889792650345E-3</v>
      </c>
      <c r="AE36" s="21">
        <f t="shared" si="17"/>
        <v>-1.9692830749658413E-3</v>
      </c>
      <c r="AF36" s="84">
        <f t="shared" si="18"/>
        <v>4.4500029605414548E-2</v>
      </c>
      <c r="AG36" s="21">
        <f t="shared" si="19"/>
        <v>6.0650226919844327E-2</v>
      </c>
      <c r="AH36" s="29">
        <f t="shared" si="20"/>
        <v>2.7584875286713162E-2</v>
      </c>
      <c r="AI36" s="21">
        <f t="shared" si="21"/>
        <v>3.7359060960083443E-2</v>
      </c>
    </row>
    <row r="37" spans="2:37" x14ac:dyDescent="0.25">
      <c r="B37" s="5" t="s">
        <v>25</v>
      </c>
      <c r="D37" s="19"/>
      <c r="E37" s="20"/>
      <c r="F37" s="29">
        <f t="shared" si="0"/>
        <v>3.2715445017272859E-3</v>
      </c>
      <c r="G37" s="21">
        <f t="shared" si="1"/>
        <v>3.8498379669199001E-3</v>
      </c>
      <c r="H37" s="29">
        <f t="shared" si="2"/>
        <v>2.9366071707737085E-3</v>
      </c>
      <c r="I37" s="21">
        <f t="shared" si="3"/>
        <v>3.4556955511393667E-3</v>
      </c>
      <c r="J37" s="22">
        <f t="shared" si="4"/>
        <v>-4.0634773527314927E-4</v>
      </c>
      <c r="K37" s="21">
        <f t="shared" si="5"/>
        <v>-4.7817565623832492E-4</v>
      </c>
      <c r="L37" s="22">
        <f t="shared" si="6"/>
        <v>4.1300962433012955E-3</v>
      </c>
      <c r="M37" s="21">
        <f t="shared" si="7"/>
        <v>4.8601513187729387E-3</v>
      </c>
      <c r="N37" s="29">
        <f t="shared" si="22"/>
        <v>0</v>
      </c>
      <c r="O37" s="21" t="str">
        <f t="shared" si="23"/>
        <v>-</v>
      </c>
      <c r="P37" s="84">
        <f t="shared" si="24"/>
        <v>6.099833194606874E-2</v>
      </c>
      <c r="Q37" s="21">
        <f t="shared" si="25"/>
        <v>7.1780681607958335E-2</v>
      </c>
      <c r="R37" s="22">
        <f t="shared" si="8"/>
        <v>9.7241726953356533E-5</v>
      </c>
      <c r="S37" s="21">
        <f t="shared" si="9"/>
        <v>1.1443062816242355E-4</v>
      </c>
      <c r="T37" s="22">
        <f t="shared" si="10"/>
        <v>-7.1620775426806116E-3</v>
      </c>
      <c r="U37" s="21">
        <f t="shared" si="11"/>
        <v>-8.4280797743321312E-3</v>
      </c>
      <c r="V37" s="22">
        <f t="shared" si="12"/>
        <v>0</v>
      </c>
      <c r="W37" s="21" t="str">
        <f t="shared" si="13"/>
        <v>-</v>
      </c>
      <c r="X37" s="29">
        <f t="shared" si="14"/>
        <v>-1.5275704046271432E-3</v>
      </c>
      <c r="Y37" s="21">
        <f t="shared" si="15"/>
        <v>-1.7975908742099839E-3</v>
      </c>
      <c r="Z37" s="22">
        <f t="shared" si="26"/>
        <v>0</v>
      </c>
      <c r="AA37" s="21" t="str">
        <f t="shared" si="27"/>
        <v>-</v>
      </c>
      <c r="AB37" s="22">
        <f t="shared" si="28"/>
        <v>2.9121078702840641E-3</v>
      </c>
      <c r="AC37" s="21">
        <f t="shared" si="29"/>
        <v>3.4268656400261027E-3</v>
      </c>
      <c r="AD37" s="22">
        <f t="shared" si="16"/>
        <v>-7.6615064519214293E-4</v>
      </c>
      <c r="AE37" s="21">
        <f t="shared" si="17"/>
        <v>-9.0157900669961266E-4</v>
      </c>
      <c r="AF37" s="84">
        <f t="shared" si="18"/>
        <v>3.4907461842599519E-2</v>
      </c>
      <c r="AG37" s="21">
        <f t="shared" si="19"/>
        <v>4.0161599762338365E-2</v>
      </c>
      <c r="AH37" s="29">
        <f t="shared" si="20"/>
        <v>2.7949281141169235E-2</v>
      </c>
      <c r="AI37" s="21">
        <f t="shared" si="21"/>
        <v>3.2636055254739726E-2</v>
      </c>
    </row>
    <row r="38" spans="2:37" x14ac:dyDescent="0.25">
      <c r="B38" s="5" t="s">
        <v>26</v>
      </c>
      <c r="D38" s="19"/>
      <c r="E38" s="20"/>
      <c r="F38" s="29">
        <f t="shared" si="0"/>
        <v>3.4137922814352351E-3</v>
      </c>
      <c r="G38" s="21">
        <f t="shared" si="1"/>
        <v>3.1517566868729785E-3</v>
      </c>
      <c r="H38" s="29">
        <f t="shared" si="2"/>
        <v>-4.3202794318646376E-3</v>
      </c>
      <c r="I38" s="21">
        <f t="shared" si="3"/>
        <v>-3.988663769201109E-3</v>
      </c>
      <c r="J38" s="22">
        <f t="shared" si="4"/>
        <v>1.3889847328152349E-4</v>
      </c>
      <c r="K38" s="21">
        <f t="shared" si="5"/>
        <v>1.2823691539227099E-4</v>
      </c>
      <c r="L38" s="22">
        <f t="shared" si="6"/>
        <v>4.9539631667336881E-3</v>
      </c>
      <c r="M38" s="21">
        <f t="shared" si="7"/>
        <v>4.5737072586944458E-3</v>
      </c>
      <c r="N38" s="29">
        <f t="shared" si="22"/>
        <v>1.2517501858622104E-4</v>
      </c>
      <c r="O38" s="21">
        <f t="shared" si="23"/>
        <v>1.1556684453378329E-4</v>
      </c>
      <c r="P38" s="29">
        <f t="shared" si="24"/>
        <v>-2.141441688298551E-3</v>
      </c>
      <c r="Q38" s="21">
        <f t="shared" si="25"/>
        <v>-1.9770690786746004E-3</v>
      </c>
      <c r="R38" s="22">
        <f t="shared" si="8"/>
        <v>0</v>
      </c>
      <c r="S38" s="21" t="str">
        <f t="shared" si="9"/>
        <v>-</v>
      </c>
      <c r="T38" s="22">
        <f t="shared" si="10"/>
        <v>-1.85954291183551E-2</v>
      </c>
      <c r="U38" s="21">
        <f t="shared" si="11"/>
        <v>-1.7168082659208935E-2</v>
      </c>
      <c r="V38" s="22">
        <f t="shared" si="12"/>
        <v>0</v>
      </c>
      <c r="W38" s="21" t="str">
        <f t="shared" si="13"/>
        <v>-</v>
      </c>
      <c r="X38" s="29">
        <f t="shared" si="14"/>
        <v>-1.7985743757507056E-3</v>
      </c>
      <c r="Y38" s="21">
        <f t="shared" si="15"/>
        <v>-1.660519547846467E-3</v>
      </c>
      <c r="Z38" s="22">
        <f t="shared" si="26"/>
        <v>0</v>
      </c>
      <c r="AA38" s="21" t="str">
        <f t="shared" si="27"/>
        <v>-</v>
      </c>
      <c r="AB38" s="22">
        <f t="shared" si="28"/>
        <v>5.9895232144457911E-4</v>
      </c>
      <c r="AC38" s="21">
        <f t="shared" si="29"/>
        <v>5.5297798711919158E-4</v>
      </c>
      <c r="AD38" s="22">
        <f t="shared" si="16"/>
        <v>-6.8872104800243861E-4</v>
      </c>
      <c r="AE38" s="21">
        <f t="shared" si="17"/>
        <v>-6.3585625295261433E-4</v>
      </c>
      <c r="AF38" s="84">
        <f t="shared" si="18"/>
        <v>5.3376988854597407E-2</v>
      </c>
      <c r="AG38" s="21">
        <f t="shared" si="19"/>
        <v>4.9149115391246542E-2</v>
      </c>
      <c r="AH38" s="84">
        <f t="shared" si="20"/>
        <v>3.212678598249763E-2</v>
      </c>
      <c r="AI38" s="21">
        <f t="shared" si="21"/>
        <v>2.9539740784328E-2</v>
      </c>
    </row>
    <row r="39" spans="2:37" x14ac:dyDescent="0.25">
      <c r="B39" s="5" t="s">
        <v>27</v>
      </c>
      <c r="D39" s="19"/>
      <c r="E39" s="20"/>
      <c r="F39" s="29">
        <f t="shared" ref="F39" si="30">IF(OR(D19=0,D19 = ""),"-",F19-D19)</f>
        <v>5.7116407801715008E-3</v>
      </c>
      <c r="G39" s="21">
        <f t="shared" ref="G39" si="31">IF(G19-E19=0,"-",G19-E19)</f>
        <v>4.4406599176204306E-3</v>
      </c>
      <c r="H39" s="29">
        <f t="shared" ref="H39" si="32">IF(OR(F19=0,F19 = ""),"-",H19-F19)</f>
        <v>-2.1581203696128259E-3</v>
      </c>
      <c r="I39" s="21">
        <f t="shared" ref="I39" si="33">IF(I19-G19=0,"-",I19-G19)</f>
        <v>-1.6778853908337409E-3</v>
      </c>
      <c r="J39" s="22">
        <f t="shared" ref="J39" si="34">IF(OR(H19=0,H19 = ""),"-",J19-H19)</f>
        <v>-1.6679469849734119E-3</v>
      </c>
      <c r="K39" s="21">
        <f t="shared" ref="K39" si="35">IF(K19-I19=0,"-",K19-I19)</f>
        <v>-1.2967876667945779E-3</v>
      </c>
      <c r="L39" s="22">
        <f t="shared" ref="L39" si="36">IF(OR(J19=0,J19 = ""),"-",L19-J19)</f>
        <v>5.0372244937861854E-3</v>
      </c>
      <c r="M39" s="21">
        <f t="shared" ref="M39" si="37">IF(M19-K19=0,"-",M19-K19)</f>
        <v>3.9163178789651323E-3</v>
      </c>
      <c r="N39" s="29">
        <f t="shared" ref="N39" si="38">IF(OR(L19=0,L19 = ""),"-",N19-L19)</f>
        <v>1.3451293990840441E-4</v>
      </c>
      <c r="O39" s="21">
        <f t="shared" ref="O39" si="39">IF(O19-M19=0,"-",O19-M19)</f>
        <v>1.0458049510507928E-4</v>
      </c>
      <c r="P39" s="84">
        <f t="shared" ref="P39" si="40">IF(OR(N19=0,N19 = ""),"-",P19-N19)</f>
        <v>3.8808298307842604E-2</v>
      </c>
      <c r="Q39" s="21">
        <f t="shared" ref="Q39" si="41">IF(Q19-O19=0,"-",Q19-O19)</f>
        <v>3.0172495330057416E-2</v>
      </c>
      <c r="R39" s="22">
        <f t="shared" ref="R39" si="42">IF(OR(P19=0,P19 = ""),"-",R19-P19)</f>
        <v>0</v>
      </c>
      <c r="S39" s="21" t="str">
        <f t="shared" ref="S39" si="43">IF(S19-Q19=0,"-",S19-Q19)</f>
        <v>-</v>
      </c>
      <c r="T39" s="22">
        <f t="shared" ref="T39" si="44">IF(OR(R19=0,R19 = ""),"-",T19-R19)</f>
        <v>-2.8261949999550673E-2</v>
      </c>
      <c r="U39" s="21">
        <f t="shared" ref="U39" si="45">IF(U19-S19=0,"-",U19-S19)</f>
        <v>-2.1972969482339736E-2</v>
      </c>
      <c r="V39" s="22">
        <f t="shared" ref="V39" si="46">IF(OR(T19=0,T19 = ""),"-",V19-T19)</f>
        <v>0</v>
      </c>
      <c r="W39" s="21" t="str">
        <f t="shared" ref="W39" si="47">IF(W19-U19=0,"-",W19-U19)</f>
        <v>-</v>
      </c>
      <c r="X39" s="29">
        <f t="shared" ref="X39" si="48">IF(OR(V19=0,V19 = ""),"-",X19-V19)</f>
        <v>-1.2129739798305561E-3</v>
      </c>
      <c r="Y39" s="21">
        <f t="shared" ref="Y39" si="49">IF(Y19-W19=0,"-",Y19-W19)</f>
        <v>-9.4305737014296898E-4</v>
      </c>
      <c r="Z39" s="22">
        <f t="shared" ref="Z39" si="50">IF(OR(X19=0,X19 = ""),"-",Z19-X19)</f>
        <v>0</v>
      </c>
      <c r="AA39" s="21" t="str">
        <f t="shared" ref="AA39" si="51">IF(AA19-Y19=0,"-",AA19-Y19)</f>
        <v>-</v>
      </c>
      <c r="AB39" s="22">
        <f t="shared" ref="AB39" si="52">IF(OR(Z19=0,Z19 = ""),"-",AB19-Z19)</f>
        <v>-3.435854951854278E-4</v>
      </c>
      <c r="AC39" s="21">
        <f t="shared" ref="AC39" si="53">IF(AC19-AA19=0,"-",AC19-AA19)</f>
        <v>-2.6712925330348546E-4</v>
      </c>
      <c r="AD39" s="22">
        <f t="shared" ref="AD39" si="54">IF(OR(AB19=0,AB19 = ""),"-",AD19-AB19)</f>
        <v>-1.094840277060749E-3</v>
      </c>
      <c r="AE39" s="21">
        <f t="shared" ref="AE39" si="55">IF(AE19-AC19=0,"-",AE19-AC19)</f>
        <v>-8.5121132817360737E-4</v>
      </c>
      <c r="AF39" s="29">
        <f t="shared" ref="AF39" si="56">IF(OR(AD19=0,AD19 = ""),"-",AF19-AD19)</f>
        <v>2.285820298979413E-2</v>
      </c>
      <c r="AG39" s="21">
        <f t="shared" ref="AG39" si="57">IF(AG19-AE19=0,"-",AG19-AE19)</f>
        <v>2.2864786856215583E-2</v>
      </c>
      <c r="AH39" s="84">
        <f t="shared" ref="AH39" si="58">IF(OR(AF19=0,AF19 = ""),"-",AH19-AF19)</f>
        <v>3.3516975229785029E-2</v>
      </c>
      <c r="AI39" s="21">
        <f t="shared" ref="AI39" si="59">IF(AI19-AG19=0,"-",AI19-AG19)</f>
        <v>3.065414080000687E-2</v>
      </c>
    </row>
    <row r="40" spans="2:37" x14ac:dyDescent="0.25">
      <c r="B40" s="5" t="s">
        <v>28</v>
      </c>
      <c r="D40" s="19"/>
      <c r="E40" s="20"/>
      <c r="F40" s="29">
        <f t="shared" ref="F40:F41" si="60">IF(OR(D20=0,D20 = ""),"-",F20-D20)</f>
        <v>-1.6657412548585215E-3</v>
      </c>
      <c r="G40" s="21">
        <f t="shared" ref="G40:G41" si="61">IF(G20-E20=0,"-",G20-E20)</f>
        <v>-2.9999999999999844E-3</v>
      </c>
      <c r="H40" s="29">
        <f t="shared" ref="H40:H41" si="62">IF(OR(F20=0,F20 = ""),"-",H20-F20)</f>
        <v>6.1077179344809496E-3</v>
      </c>
      <c r="I40" s="21">
        <f t="shared" ref="I40:I41" si="63">IF(I20-G20=0,"-",I20-G20)</f>
        <v>1.1000000000000084E-2</v>
      </c>
      <c r="J40" s="22">
        <f t="shared" ref="J40:J41" si="64">IF(OR(H20=0,H20 = ""),"-",J20-H20)</f>
        <v>-1.6657412548584105E-3</v>
      </c>
      <c r="K40" s="21">
        <f t="shared" ref="K40:K41" si="65">IF(K20-I20=0,"-",K20-I20)</f>
        <v>-2.9999999999999836E-3</v>
      </c>
      <c r="L40" s="22">
        <f t="shared" ref="L40:L41" si="66">IF(OR(J20=0,J20 = ""),"-",L20-J20)</f>
        <v>-1.6657412548584105E-3</v>
      </c>
      <c r="M40" s="21">
        <f t="shared" ref="M40:M41" si="67">IF(M20-K20=0,"-",M20-K20)</f>
        <v>-2.9999999999999844E-3</v>
      </c>
      <c r="N40" s="29">
        <f t="shared" si="22"/>
        <v>5.552470849528035E-4</v>
      </c>
      <c r="O40" s="21">
        <f t="shared" si="23"/>
        <v>9.9999999999985257E-4</v>
      </c>
      <c r="P40" s="29">
        <f t="shared" si="24"/>
        <v>-3.3870072182121014E-2</v>
      </c>
      <c r="Q40" s="21">
        <f t="shared" si="25"/>
        <v>-6.0999999999999756E-2</v>
      </c>
      <c r="R40" s="22">
        <f t="shared" ref="R40:R41" si="68">IF(OR(P20=0,P20 = ""),"-",R20-P20)</f>
        <v>0</v>
      </c>
      <c r="S40" s="21" t="str">
        <f t="shared" ref="S40:S41" si="69">IF(S20-Q20=0,"-",S20-Q20)</f>
        <v>-</v>
      </c>
      <c r="T40" s="22">
        <f t="shared" ref="T40:T41" si="70">IF(OR(R20=0,R20 = ""),"-",T20-R20)</f>
        <v>-1.110494169905607E-2</v>
      </c>
      <c r="U40" s="21">
        <f t="shared" ref="U40:U41" si="71">IF(U20-S20=0,"-",U20-S20)</f>
        <v>-2.0000000000000039E-2</v>
      </c>
      <c r="V40" s="22">
        <f t="shared" ref="V40:V41" si="72">IF(OR(T20=0,T20 = ""),"-",V20-T20)</f>
        <v>0</v>
      </c>
      <c r="W40" s="21" t="str">
        <f t="shared" ref="W40:W41" si="73">IF(W20-U20=0,"-",W20-U20)</f>
        <v>-</v>
      </c>
      <c r="X40" s="29">
        <f t="shared" ref="X40:X41" si="74">IF(OR(V20=0,V20 = ""),"-",X20-V20)</f>
        <v>-1.6657412548585215E-3</v>
      </c>
      <c r="Y40" s="21">
        <f t="shared" ref="Y40:Y41" si="75">IF(Y20-W20=0,"-",Y20-W20)</f>
        <v>-3.000000000000197E-3</v>
      </c>
      <c r="Z40" s="22">
        <f t="shared" si="26"/>
        <v>0</v>
      </c>
      <c r="AA40" s="21" t="str">
        <f t="shared" si="27"/>
        <v>-</v>
      </c>
      <c r="AB40" s="22">
        <f t="shared" si="28"/>
        <v>-1.110494169905496E-3</v>
      </c>
      <c r="AC40" s="21">
        <f t="shared" si="29"/>
        <v>-1.9999999999996965E-3</v>
      </c>
      <c r="AD40" s="22">
        <f t="shared" ref="AD40:AD41" si="76">IF(OR(AB20=0,AB20 = ""),"-",AD20-AB20)</f>
        <v>5.552470849528035E-4</v>
      </c>
      <c r="AE40" s="21">
        <f t="shared" ref="AE40:AE41" si="77">IF(AE20-AC20=0,"-",AE20-AC20)</f>
        <v>9.9999999999984823E-4</v>
      </c>
      <c r="AF40" s="84">
        <f t="shared" ref="AF40:AF41" si="78">IF(OR(AD20=0,AD20 = ""),"-",AF20-AD20)</f>
        <v>5.0527484730705119E-2</v>
      </c>
      <c r="AG40" s="21">
        <f t="shared" ref="AG40:AG41" si="79">IF(AG20-AE20=0,"-",AG20-AE20)</f>
        <v>9.0999999999999859E-2</v>
      </c>
      <c r="AH40" s="84">
        <f t="shared" ref="AH40:AH41" si="80">IF(OR(AF20=0,AF20 = ""),"-",AH20-AF20)</f>
        <v>2.7762354247640175E-2</v>
      </c>
      <c r="AI40" s="21">
        <f t="shared" ref="AI40:AI41" si="81">IF(AI20-AG20=0,"-",AI20-AG20)</f>
        <v>5.0000000000000114E-2</v>
      </c>
    </row>
    <row r="41" spans="2:37" ht="16.5" thickBot="1" x14ac:dyDescent="0.3">
      <c r="B41" s="5" t="s">
        <v>29</v>
      </c>
      <c r="D41" s="15"/>
      <c r="E41" s="16"/>
      <c r="F41" s="30">
        <f t="shared" si="60"/>
        <v>-1.6549924225718327E-3</v>
      </c>
      <c r="G41" s="23">
        <f t="shared" si="61"/>
        <v>-2.9608466016801793E-3</v>
      </c>
      <c r="H41" s="30">
        <f t="shared" si="62"/>
        <v>6.1209333263182453E-3</v>
      </c>
      <c r="I41" s="23">
        <f t="shared" si="63"/>
        <v>1.0950590704322307E-2</v>
      </c>
      <c r="J41" s="24">
        <f t="shared" si="64"/>
        <v>-1.2757850940459114E-3</v>
      </c>
      <c r="K41" s="23">
        <f t="shared" si="65"/>
        <v>-2.2824297614060726E-3</v>
      </c>
      <c r="L41" s="24">
        <f t="shared" si="66"/>
        <v>-1.9024979702413347E-3</v>
      </c>
      <c r="M41" s="23">
        <f t="shared" si="67"/>
        <v>-3.4036437708508355E-3</v>
      </c>
      <c r="N41" s="30">
        <f t="shared" si="22"/>
        <v>1.5025553393810398E-4</v>
      </c>
      <c r="O41" s="23">
        <f t="shared" si="23"/>
        <v>2.688130658344127E-4</v>
      </c>
      <c r="P41" s="85">
        <f t="shared" si="24"/>
        <v>-3.3610201641401161E-2</v>
      </c>
      <c r="Q41" s="23">
        <f t="shared" si="25"/>
        <v>-6.012997398325088E-2</v>
      </c>
      <c r="R41" s="24">
        <f t="shared" si="68"/>
        <v>8.2501849223426404E-5</v>
      </c>
      <c r="S41" s="23">
        <f t="shared" si="69"/>
        <v>1.4759905639065429E-4</v>
      </c>
      <c r="T41" s="85">
        <f t="shared" si="70"/>
        <v>-1.0406531618020742E-2</v>
      </c>
      <c r="U41" s="23">
        <f t="shared" si="71"/>
        <v>-1.8617694773858946E-2</v>
      </c>
      <c r="V41" s="24">
        <f t="shared" si="72"/>
        <v>0</v>
      </c>
      <c r="W41" s="23" t="str">
        <f t="shared" si="73"/>
        <v>-</v>
      </c>
      <c r="X41" s="30">
        <f t="shared" si="74"/>
        <v>-1.3052814230620768E-3</v>
      </c>
      <c r="Y41" s="23">
        <f t="shared" si="75"/>
        <v>-2.3351998552983422E-3</v>
      </c>
      <c r="Z41" s="24">
        <f t="shared" si="26"/>
        <v>-4.0870365754197557E-4</v>
      </c>
      <c r="AA41" s="23">
        <f t="shared" si="27"/>
        <v>-7.3118693416528158E-4</v>
      </c>
      <c r="AB41" s="24">
        <f t="shared" si="28"/>
        <v>-1.5978088764867504E-3</v>
      </c>
      <c r="AC41" s="23">
        <f t="shared" si="29"/>
        <v>-2.8585429863952627E-3</v>
      </c>
      <c r="AD41" s="24">
        <f t="shared" si="76"/>
        <v>4.802629308308104E-4</v>
      </c>
      <c r="AE41" s="23">
        <f t="shared" si="77"/>
        <v>8.5920929139571278E-4</v>
      </c>
      <c r="AF41" s="30">
        <f t="shared" si="78"/>
        <v>7.5705626881308663E-2</v>
      </c>
      <c r="AG41" s="23">
        <f t="shared" si="79"/>
        <v>0.13126210587049336</v>
      </c>
      <c r="AH41" s="30">
        <f t="shared" si="80"/>
        <v>2.9031584207802608E-2</v>
      </c>
      <c r="AI41" s="23">
        <f t="shared" si="81"/>
        <v>4.8036662709477221E-2</v>
      </c>
    </row>
    <row r="43" spans="2:37" x14ac:dyDescent="0.25">
      <c r="F43" s="25">
        <f>MAX(F27:F41)</f>
        <v>5.7116407801715008E-3</v>
      </c>
      <c r="H43" s="25">
        <f>MAX(H27:H41)</f>
        <v>1.0509116570325494E-2</v>
      </c>
      <c r="J43" s="25">
        <f>MAX(J27:J41)</f>
        <v>6.9176241398170024E-3</v>
      </c>
      <c r="L43" s="25">
        <f>MAX(L27:L41)</f>
        <v>5.13964285341173E-3</v>
      </c>
      <c r="N43" s="25">
        <f>MAX(N27:N41)</f>
        <v>3.6496350364960684E-3</v>
      </c>
      <c r="P43" s="25">
        <f>MAX(P27:P41)</f>
        <v>0.12232528015711774</v>
      </c>
      <c r="R43" s="25">
        <f>MAX(R27:R41)</f>
        <v>9.7241726953356533E-5</v>
      </c>
      <c r="T43" s="25">
        <f>MAX(T27:T41)</f>
        <v>1.305214064389737E-2</v>
      </c>
      <c r="V43" s="25">
        <f>MAX(V27:V41)</f>
        <v>0</v>
      </c>
      <c r="X43" s="25">
        <f>MAX(X27:X41)</f>
        <v>0.36861313868613144</v>
      </c>
      <c r="Z43" s="25">
        <f>MAX(Z27:Z41)</f>
        <v>3.6496350364962904E-3</v>
      </c>
      <c r="AB43" s="25">
        <f>MAX(AB27:AB41)</f>
        <v>6.2043795620437825E-2</v>
      </c>
      <c r="AD43" s="25">
        <f>MAX(AD27:AD41)</f>
        <v>3.6496350364962904E-3</v>
      </c>
      <c r="AF43" s="25">
        <f>MAX(AF27:AF41)</f>
        <v>7.5705626881308663E-2</v>
      </c>
      <c r="AH43" s="25">
        <f>MAX(AH27:AH41)</f>
        <v>3.649635036496357E-2</v>
      </c>
    </row>
    <row r="44" spans="2:37" ht="219" customHeight="1" x14ac:dyDescent="0.25">
      <c r="B44" s="26" t="s">
        <v>31</v>
      </c>
      <c r="C44" s="27"/>
      <c r="D44" s="39"/>
      <c r="E44" s="40"/>
      <c r="F44" s="31" t="s">
        <v>40</v>
      </c>
      <c r="G44" s="32"/>
      <c r="H44" s="31" t="s">
        <v>40</v>
      </c>
      <c r="I44" s="32"/>
      <c r="J44" s="31" t="s">
        <v>40</v>
      </c>
      <c r="K44" s="32"/>
      <c r="L44" s="31" t="s">
        <v>41</v>
      </c>
      <c r="M44" s="32"/>
      <c r="N44" s="31" t="s">
        <v>40</v>
      </c>
      <c r="O44" s="32"/>
      <c r="P44" s="31" t="s">
        <v>42</v>
      </c>
      <c r="Q44" s="32"/>
      <c r="R44" s="31" t="s">
        <v>40</v>
      </c>
      <c r="S44" s="32"/>
      <c r="T44" s="31" t="s">
        <v>40</v>
      </c>
      <c r="U44" s="32"/>
      <c r="V44" s="31" t="s">
        <v>32</v>
      </c>
      <c r="W44" s="32"/>
      <c r="X44" s="31" t="s">
        <v>42</v>
      </c>
      <c r="Y44" s="32"/>
      <c r="Z44" s="31" t="s">
        <v>40</v>
      </c>
      <c r="AA44" s="32"/>
      <c r="AB44" s="31" t="s">
        <v>42</v>
      </c>
      <c r="AC44" s="32"/>
      <c r="AD44" s="31" t="s">
        <v>40</v>
      </c>
      <c r="AE44" s="32"/>
      <c r="AF44" s="31" t="s">
        <v>33</v>
      </c>
      <c r="AG44" s="32"/>
      <c r="AH44" s="33" t="s">
        <v>34</v>
      </c>
      <c r="AI44" s="34"/>
      <c r="AJ44" s="35"/>
      <c r="AK44" s="36"/>
    </row>
  </sheetData>
  <mergeCells count="48">
    <mergeCell ref="AD44:AE44"/>
    <mergeCell ref="R44:S44"/>
    <mergeCell ref="T44:U44"/>
    <mergeCell ref="V44:W44"/>
    <mergeCell ref="X44:Y44"/>
    <mergeCell ref="Z44:AA44"/>
    <mergeCell ref="AB44:AC44"/>
    <mergeCell ref="X24:Y24"/>
    <mergeCell ref="Z24:AA24"/>
    <mergeCell ref="AB24:AC24"/>
    <mergeCell ref="D44:E44"/>
    <mergeCell ref="F44:G44"/>
    <mergeCell ref="H44:I44"/>
    <mergeCell ref="J44:K44"/>
    <mergeCell ref="L44:M44"/>
    <mergeCell ref="N44:O44"/>
    <mergeCell ref="P44:Q44"/>
    <mergeCell ref="F24:G24"/>
    <mergeCell ref="H24:I24"/>
    <mergeCell ref="J24:K24"/>
    <mergeCell ref="L24:M24"/>
    <mergeCell ref="N24:O24"/>
    <mergeCell ref="R4:S4"/>
    <mergeCell ref="T4:U4"/>
    <mergeCell ref="V4:W4"/>
    <mergeCell ref="X4:Y4"/>
    <mergeCell ref="Z4:AA4"/>
    <mergeCell ref="D4:E4"/>
    <mergeCell ref="F4:G4"/>
    <mergeCell ref="H4:I4"/>
    <mergeCell ref="J4:K4"/>
    <mergeCell ref="L4:M4"/>
    <mergeCell ref="AF44:AG44"/>
    <mergeCell ref="AH44:AI44"/>
    <mergeCell ref="AJ44:AK44"/>
    <mergeCell ref="N4:O4"/>
    <mergeCell ref="AD4:AE4"/>
    <mergeCell ref="AF4:AG4"/>
    <mergeCell ref="AH4:AI4"/>
    <mergeCell ref="AD24:AE24"/>
    <mergeCell ref="AF24:AG24"/>
    <mergeCell ref="AH24:AI24"/>
    <mergeCell ref="AB4:AC4"/>
    <mergeCell ref="P24:Q24"/>
    <mergeCell ref="R24:S24"/>
    <mergeCell ref="T24:U24"/>
    <mergeCell ref="V24:W24"/>
    <mergeCell ref="P4:Q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tabSelected="1" workbookViewId="0">
      <pane xSplit="3" ySplit="5" topLeftCell="M16" activePane="bottomRight" state="frozen"/>
      <selection pane="topRight" activeCell="D1" sqref="D1"/>
      <selection pane="bottomLeft" activeCell="A6" sqref="A6"/>
      <selection pane="bottomRight" activeCell="P5" sqref="P5"/>
    </sheetView>
  </sheetViews>
  <sheetFormatPr defaultColWidth="40.85546875" defaultRowHeight="15" customHeight="1" x14ac:dyDescent="0.2"/>
  <cols>
    <col min="1" max="1" width="2" style="44" customWidth="1"/>
    <col min="2" max="2" width="47" style="46" customWidth="1"/>
    <col min="3" max="3" width="12" style="46" bestFit="1" customWidth="1"/>
    <col min="4" max="4" width="5.85546875" style="46" customWidth="1"/>
    <col min="5" max="7" width="10.28515625" style="46" bestFit="1" customWidth="1"/>
    <col min="8" max="8" width="13.140625" style="46" bestFit="1" customWidth="1"/>
    <col min="9" max="9" width="15.85546875" style="46" bestFit="1" customWidth="1"/>
    <col min="10" max="10" width="14" style="46" bestFit="1" customWidth="1"/>
    <col min="11" max="11" width="15.7109375" style="46" bestFit="1" customWidth="1"/>
    <col min="12" max="12" width="35.5703125" style="46" customWidth="1"/>
    <col min="13" max="13" width="12.7109375" style="46" bestFit="1" customWidth="1"/>
    <col min="14" max="14" width="14" style="46" bestFit="1" customWidth="1"/>
    <col min="15" max="15" width="13.42578125" style="46" customWidth="1"/>
    <col min="16" max="16" width="15.85546875" style="46" customWidth="1"/>
    <col min="17" max="17" width="53" style="46" customWidth="1"/>
    <col min="18" max="18" width="13.42578125" style="46" customWidth="1"/>
    <col min="19" max="19" width="11" style="46" customWidth="1"/>
    <col min="20" max="257" width="40.85546875" style="46"/>
    <col min="258" max="258" width="4.85546875" style="46" customWidth="1"/>
    <col min="259" max="259" width="6.42578125" style="46" customWidth="1"/>
    <col min="260" max="260" width="47.42578125" style="46" customWidth="1"/>
    <col min="261" max="261" width="9" style="46" customWidth="1"/>
    <col min="262" max="262" width="5.85546875" style="46" customWidth="1"/>
    <col min="263" max="263" width="17.140625" style="46" customWidth="1"/>
    <col min="264" max="264" width="11.140625" style="46" customWidth="1"/>
    <col min="265" max="265" width="11.7109375" style="46" customWidth="1"/>
    <col min="266" max="266" width="13.42578125" style="46" customWidth="1"/>
    <col min="267" max="267" width="16.28515625" style="46" customWidth="1"/>
    <col min="268" max="268" width="15.85546875" style="46" customWidth="1"/>
    <col min="269" max="269" width="22.7109375" style="46" customWidth="1"/>
    <col min="270" max="270" width="9.42578125" style="46" customWidth="1"/>
    <col min="271" max="271" width="11.28515625" style="46" customWidth="1"/>
    <col min="272" max="272" width="17.42578125" style="46" customWidth="1"/>
    <col min="273" max="273" width="53" style="46" customWidth="1"/>
    <col min="274" max="513" width="40.85546875" style="46"/>
    <col min="514" max="514" width="4.85546875" style="46" customWidth="1"/>
    <col min="515" max="515" width="6.42578125" style="46" customWidth="1"/>
    <col min="516" max="516" width="47.42578125" style="46" customWidth="1"/>
    <col min="517" max="517" width="9" style="46" customWidth="1"/>
    <col min="518" max="518" width="5.85546875" style="46" customWidth="1"/>
    <col min="519" max="519" width="17.140625" style="46" customWidth="1"/>
    <col min="520" max="520" width="11.140625" style="46" customWidth="1"/>
    <col min="521" max="521" width="11.7109375" style="46" customWidth="1"/>
    <col min="522" max="522" width="13.42578125" style="46" customWidth="1"/>
    <col min="523" max="523" width="16.28515625" style="46" customWidth="1"/>
    <col min="524" max="524" width="15.85546875" style="46" customWidth="1"/>
    <col min="525" max="525" width="22.7109375" style="46" customWidth="1"/>
    <col min="526" max="526" width="9.42578125" style="46" customWidth="1"/>
    <col min="527" max="527" width="11.28515625" style="46" customWidth="1"/>
    <col min="528" max="528" width="17.42578125" style="46" customWidth="1"/>
    <col min="529" max="529" width="53" style="46" customWidth="1"/>
    <col min="530" max="769" width="40.85546875" style="46"/>
    <col min="770" max="770" width="4.85546875" style="46" customWidth="1"/>
    <col min="771" max="771" width="6.42578125" style="46" customWidth="1"/>
    <col min="772" max="772" width="47.42578125" style="46" customWidth="1"/>
    <col min="773" max="773" width="9" style="46" customWidth="1"/>
    <col min="774" max="774" width="5.85546875" style="46" customWidth="1"/>
    <col min="775" max="775" width="17.140625" style="46" customWidth="1"/>
    <col min="776" max="776" width="11.140625" style="46" customWidth="1"/>
    <col min="777" max="777" width="11.7109375" style="46" customWidth="1"/>
    <col min="778" max="778" width="13.42578125" style="46" customWidth="1"/>
    <col min="779" max="779" width="16.28515625" style="46" customWidth="1"/>
    <col min="780" max="780" width="15.85546875" style="46" customWidth="1"/>
    <col min="781" max="781" width="22.7109375" style="46" customWidth="1"/>
    <col min="782" max="782" width="9.42578125" style="46" customWidth="1"/>
    <col min="783" max="783" width="11.28515625" style="46" customWidth="1"/>
    <col min="784" max="784" width="17.42578125" style="46" customWidth="1"/>
    <col min="785" max="785" width="53" style="46" customWidth="1"/>
    <col min="786" max="1025" width="40.85546875" style="46"/>
    <col min="1026" max="1026" width="4.85546875" style="46" customWidth="1"/>
    <col min="1027" max="1027" width="6.42578125" style="46" customWidth="1"/>
    <col min="1028" max="1028" width="47.42578125" style="46" customWidth="1"/>
    <col min="1029" max="1029" width="9" style="46" customWidth="1"/>
    <col min="1030" max="1030" width="5.85546875" style="46" customWidth="1"/>
    <col min="1031" max="1031" width="17.140625" style="46" customWidth="1"/>
    <col min="1032" max="1032" width="11.140625" style="46" customWidth="1"/>
    <col min="1033" max="1033" width="11.7109375" style="46" customWidth="1"/>
    <col min="1034" max="1034" width="13.42578125" style="46" customWidth="1"/>
    <col min="1035" max="1035" width="16.28515625" style="46" customWidth="1"/>
    <col min="1036" max="1036" width="15.85546875" style="46" customWidth="1"/>
    <col min="1037" max="1037" width="22.7109375" style="46" customWidth="1"/>
    <col min="1038" max="1038" width="9.42578125" style="46" customWidth="1"/>
    <col min="1039" max="1039" width="11.28515625" style="46" customWidth="1"/>
    <col min="1040" max="1040" width="17.42578125" style="46" customWidth="1"/>
    <col min="1041" max="1041" width="53" style="46" customWidth="1"/>
    <col min="1042" max="1281" width="40.85546875" style="46"/>
    <col min="1282" max="1282" width="4.85546875" style="46" customWidth="1"/>
    <col min="1283" max="1283" width="6.42578125" style="46" customWidth="1"/>
    <col min="1284" max="1284" width="47.42578125" style="46" customWidth="1"/>
    <col min="1285" max="1285" width="9" style="46" customWidth="1"/>
    <col min="1286" max="1286" width="5.85546875" style="46" customWidth="1"/>
    <col min="1287" max="1287" width="17.140625" style="46" customWidth="1"/>
    <col min="1288" max="1288" width="11.140625" style="46" customWidth="1"/>
    <col min="1289" max="1289" width="11.7109375" style="46" customWidth="1"/>
    <col min="1290" max="1290" width="13.42578125" style="46" customWidth="1"/>
    <col min="1291" max="1291" width="16.28515625" style="46" customWidth="1"/>
    <col min="1292" max="1292" width="15.85546875" style="46" customWidth="1"/>
    <col min="1293" max="1293" width="22.7109375" style="46" customWidth="1"/>
    <col min="1294" max="1294" width="9.42578125" style="46" customWidth="1"/>
    <col min="1295" max="1295" width="11.28515625" style="46" customWidth="1"/>
    <col min="1296" max="1296" width="17.42578125" style="46" customWidth="1"/>
    <col min="1297" max="1297" width="53" style="46" customWidth="1"/>
    <col min="1298" max="1537" width="40.85546875" style="46"/>
    <col min="1538" max="1538" width="4.85546875" style="46" customWidth="1"/>
    <col min="1539" max="1539" width="6.42578125" style="46" customWidth="1"/>
    <col min="1540" max="1540" width="47.42578125" style="46" customWidth="1"/>
    <col min="1541" max="1541" width="9" style="46" customWidth="1"/>
    <col min="1542" max="1542" width="5.85546875" style="46" customWidth="1"/>
    <col min="1543" max="1543" width="17.140625" style="46" customWidth="1"/>
    <col min="1544" max="1544" width="11.140625" style="46" customWidth="1"/>
    <col min="1545" max="1545" width="11.7109375" style="46" customWidth="1"/>
    <col min="1546" max="1546" width="13.42578125" style="46" customWidth="1"/>
    <col min="1547" max="1547" width="16.28515625" style="46" customWidth="1"/>
    <col min="1548" max="1548" width="15.85546875" style="46" customWidth="1"/>
    <col min="1549" max="1549" width="22.7109375" style="46" customWidth="1"/>
    <col min="1550" max="1550" width="9.42578125" style="46" customWidth="1"/>
    <col min="1551" max="1551" width="11.28515625" style="46" customWidth="1"/>
    <col min="1552" max="1552" width="17.42578125" style="46" customWidth="1"/>
    <col min="1553" max="1553" width="53" style="46" customWidth="1"/>
    <col min="1554" max="1793" width="40.85546875" style="46"/>
    <col min="1794" max="1794" width="4.85546875" style="46" customWidth="1"/>
    <col min="1795" max="1795" width="6.42578125" style="46" customWidth="1"/>
    <col min="1796" max="1796" width="47.42578125" style="46" customWidth="1"/>
    <col min="1797" max="1797" width="9" style="46" customWidth="1"/>
    <col min="1798" max="1798" width="5.85546875" style="46" customWidth="1"/>
    <col min="1799" max="1799" width="17.140625" style="46" customWidth="1"/>
    <col min="1800" max="1800" width="11.140625" style="46" customWidth="1"/>
    <col min="1801" max="1801" width="11.7109375" style="46" customWidth="1"/>
    <col min="1802" max="1802" width="13.42578125" style="46" customWidth="1"/>
    <col min="1803" max="1803" width="16.28515625" style="46" customWidth="1"/>
    <col min="1804" max="1804" width="15.85546875" style="46" customWidth="1"/>
    <col min="1805" max="1805" width="22.7109375" style="46" customWidth="1"/>
    <col min="1806" max="1806" width="9.42578125" style="46" customWidth="1"/>
    <col min="1807" max="1807" width="11.28515625" style="46" customWidth="1"/>
    <col min="1808" max="1808" width="17.42578125" style="46" customWidth="1"/>
    <col min="1809" max="1809" width="53" style="46" customWidth="1"/>
    <col min="1810" max="2049" width="40.85546875" style="46"/>
    <col min="2050" max="2050" width="4.85546875" style="46" customWidth="1"/>
    <col min="2051" max="2051" width="6.42578125" style="46" customWidth="1"/>
    <col min="2052" max="2052" width="47.42578125" style="46" customWidth="1"/>
    <col min="2053" max="2053" width="9" style="46" customWidth="1"/>
    <col min="2054" max="2054" width="5.85546875" style="46" customWidth="1"/>
    <col min="2055" max="2055" width="17.140625" style="46" customWidth="1"/>
    <col min="2056" max="2056" width="11.140625" style="46" customWidth="1"/>
    <col min="2057" max="2057" width="11.7109375" style="46" customWidth="1"/>
    <col min="2058" max="2058" width="13.42578125" style="46" customWidth="1"/>
    <col min="2059" max="2059" width="16.28515625" style="46" customWidth="1"/>
    <col min="2060" max="2060" width="15.85546875" style="46" customWidth="1"/>
    <col min="2061" max="2061" width="22.7109375" style="46" customWidth="1"/>
    <col min="2062" max="2062" width="9.42578125" style="46" customWidth="1"/>
    <col min="2063" max="2063" width="11.28515625" style="46" customWidth="1"/>
    <col min="2064" max="2064" width="17.42578125" style="46" customWidth="1"/>
    <col min="2065" max="2065" width="53" style="46" customWidth="1"/>
    <col min="2066" max="2305" width="40.85546875" style="46"/>
    <col min="2306" max="2306" width="4.85546875" style="46" customWidth="1"/>
    <col min="2307" max="2307" width="6.42578125" style="46" customWidth="1"/>
    <col min="2308" max="2308" width="47.42578125" style="46" customWidth="1"/>
    <col min="2309" max="2309" width="9" style="46" customWidth="1"/>
    <col min="2310" max="2310" width="5.85546875" style="46" customWidth="1"/>
    <col min="2311" max="2311" width="17.140625" style="46" customWidth="1"/>
    <col min="2312" max="2312" width="11.140625" style="46" customWidth="1"/>
    <col min="2313" max="2313" width="11.7109375" style="46" customWidth="1"/>
    <col min="2314" max="2314" width="13.42578125" style="46" customWidth="1"/>
    <col min="2315" max="2315" width="16.28515625" style="46" customWidth="1"/>
    <col min="2316" max="2316" width="15.85546875" style="46" customWidth="1"/>
    <col min="2317" max="2317" width="22.7109375" style="46" customWidth="1"/>
    <col min="2318" max="2318" width="9.42578125" style="46" customWidth="1"/>
    <col min="2319" max="2319" width="11.28515625" style="46" customWidth="1"/>
    <col min="2320" max="2320" width="17.42578125" style="46" customWidth="1"/>
    <col min="2321" max="2321" width="53" style="46" customWidth="1"/>
    <col min="2322" max="2561" width="40.85546875" style="46"/>
    <col min="2562" max="2562" width="4.85546875" style="46" customWidth="1"/>
    <col min="2563" max="2563" width="6.42578125" style="46" customWidth="1"/>
    <col min="2564" max="2564" width="47.42578125" style="46" customWidth="1"/>
    <col min="2565" max="2565" width="9" style="46" customWidth="1"/>
    <col min="2566" max="2566" width="5.85546875" style="46" customWidth="1"/>
    <col min="2567" max="2567" width="17.140625" style="46" customWidth="1"/>
    <col min="2568" max="2568" width="11.140625" style="46" customWidth="1"/>
    <col min="2569" max="2569" width="11.7109375" style="46" customWidth="1"/>
    <col min="2570" max="2570" width="13.42578125" style="46" customWidth="1"/>
    <col min="2571" max="2571" width="16.28515625" style="46" customWidth="1"/>
    <col min="2572" max="2572" width="15.85546875" style="46" customWidth="1"/>
    <col min="2573" max="2573" width="22.7109375" style="46" customWidth="1"/>
    <col min="2574" max="2574" width="9.42578125" style="46" customWidth="1"/>
    <col min="2575" max="2575" width="11.28515625" style="46" customWidth="1"/>
    <col min="2576" max="2576" width="17.42578125" style="46" customWidth="1"/>
    <col min="2577" max="2577" width="53" style="46" customWidth="1"/>
    <col min="2578" max="2817" width="40.85546875" style="46"/>
    <col min="2818" max="2818" width="4.85546875" style="46" customWidth="1"/>
    <col min="2819" max="2819" width="6.42578125" style="46" customWidth="1"/>
    <col min="2820" max="2820" width="47.42578125" style="46" customWidth="1"/>
    <col min="2821" max="2821" width="9" style="46" customWidth="1"/>
    <col min="2822" max="2822" width="5.85546875" style="46" customWidth="1"/>
    <col min="2823" max="2823" width="17.140625" style="46" customWidth="1"/>
    <col min="2824" max="2824" width="11.140625" style="46" customWidth="1"/>
    <col min="2825" max="2825" width="11.7109375" style="46" customWidth="1"/>
    <col min="2826" max="2826" width="13.42578125" style="46" customWidth="1"/>
    <col min="2827" max="2827" width="16.28515625" style="46" customWidth="1"/>
    <col min="2828" max="2828" width="15.85546875" style="46" customWidth="1"/>
    <col min="2829" max="2829" width="22.7109375" style="46" customWidth="1"/>
    <col min="2830" max="2830" width="9.42578125" style="46" customWidth="1"/>
    <col min="2831" max="2831" width="11.28515625" style="46" customWidth="1"/>
    <col min="2832" max="2832" width="17.42578125" style="46" customWidth="1"/>
    <col min="2833" max="2833" width="53" style="46" customWidth="1"/>
    <col min="2834" max="3073" width="40.85546875" style="46"/>
    <col min="3074" max="3074" width="4.85546875" style="46" customWidth="1"/>
    <col min="3075" max="3075" width="6.42578125" style="46" customWidth="1"/>
    <col min="3076" max="3076" width="47.42578125" style="46" customWidth="1"/>
    <col min="3077" max="3077" width="9" style="46" customWidth="1"/>
    <col min="3078" max="3078" width="5.85546875" style="46" customWidth="1"/>
    <col min="3079" max="3079" width="17.140625" style="46" customWidth="1"/>
    <col min="3080" max="3080" width="11.140625" style="46" customWidth="1"/>
    <col min="3081" max="3081" width="11.7109375" style="46" customWidth="1"/>
    <col min="3082" max="3082" width="13.42578125" style="46" customWidth="1"/>
    <col min="3083" max="3083" width="16.28515625" style="46" customWidth="1"/>
    <col min="3084" max="3084" width="15.85546875" style="46" customWidth="1"/>
    <col min="3085" max="3085" width="22.7109375" style="46" customWidth="1"/>
    <col min="3086" max="3086" width="9.42578125" style="46" customWidth="1"/>
    <col min="3087" max="3087" width="11.28515625" style="46" customWidth="1"/>
    <col min="3088" max="3088" width="17.42578125" style="46" customWidth="1"/>
    <col min="3089" max="3089" width="53" style="46" customWidth="1"/>
    <col min="3090" max="3329" width="40.85546875" style="46"/>
    <col min="3330" max="3330" width="4.85546875" style="46" customWidth="1"/>
    <col min="3331" max="3331" width="6.42578125" style="46" customWidth="1"/>
    <col min="3332" max="3332" width="47.42578125" style="46" customWidth="1"/>
    <col min="3333" max="3333" width="9" style="46" customWidth="1"/>
    <col min="3334" max="3334" width="5.85546875" style="46" customWidth="1"/>
    <col min="3335" max="3335" width="17.140625" style="46" customWidth="1"/>
    <col min="3336" max="3336" width="11.140625" style="46" customWidth="1"/>
    <col min="3337" max="3337" width="11.7109375" style="46" customWidth="1"/>
    <col min="3338" max="3338" width="13.42578125" style="46" customWidth="1"/>
    <col min="3339" max="3339" width="16.28515625" style="46" customWidth="1"/>
    <col min="3340" max="3340" width="15.85546875" style="46" customWidth="1"/>
    <col min="3341" max="3341" width="22.7109375" style="46" customWidth="1"/>
    <col min="3342" max="3342" width="9.42578125" style="46" customWidth="1"/>
    <col min="3343" max="3343" width="11.28515625" style="46" customWidth="1"/>
    <col min="3344" max="3344" width="17.42578125" style="46" customWidth="1"/>
    <col min="3345" max="3345" width="53" style="46" customWidth="1"/>
    <col min="3346" max="3585" width="40.85546875" style="46"/>
    <col min="3586" max="3586" width="4.85546875" style="46" customWidth="1"/>
    <col min="3587" max="3587" width="6.42578125" style="46" customWidth="1"/>
    <col min="3588" max="3588" width="47.42578125" style="46" customWidth="1"/>
    <col min="3589" max="3589" width="9" style="46" customWidth="1"/>
    <col min="3590" max="3590" width="5.85546875" style="46" customWidth="1"/>
    <col min="3591" max="3591" width="17.140625" style="46" customWidth="1"/>
    <col min="3592" max="3592" width="11.140625" style="46" customWidth="1"/>
    <col min="3593" max="3593" width="11.7109375" style="46" customWidth="1"/>
    <col min="3594" max="3594" width="13.42578125" style="46" customWidth="1"/>
    <col min="3595" max="3595" width="16.28515625" style="46" customWidth="1"/>
    <col min="3596" max="3596" width="15.85546875" style="46" customWidth="1"/>
    <col min="3597" max="3597" width="22.7109375" style="46" customWidth="1"/>
    <col min="3598" max="3598" width="9.42578125" style="46" customWidth="1"/>
    <col min="3599" max="3599" width="11.28515625" style="46" customWidth="1"/>
    <col min="3600" max="3600" width="17.42578125" style="46" customWidth="1"/>
    <col min="3601" max="3601" width="53" style="46" customWidth="1"/>
    <col min="3602" max="3841" width="40.85546875" style="46"/>
    <col min="3842" max="3842" width="4.85546875" style="46" customWidth="1"/>
    <col min="3843" max="3843" width="6.42578125" style="46" customWidth="1"/>
    <col min="3844" max="3844" width="47.42578125" style="46" customWidth="1"/>
    <col min="3845" max="3845" width="9" style="46" customWidth="1"/>
    <col min="3846" max="3846" width="5.85546875" style="46" customWidth="1"/>
    <col min="3847" max="3847" width="17.140625" style="46" customWidth="1"/>
    <col min="3848" max="3848" width="11.140625" style="46" customWidth="1"/>
    <col min="3849" max="3849" width="11.7109375" style="46" customWidth="1"/>
    <col min="3850" max="3850" width="13.42578125" style="46" customWidth="1"/>
    <col min="3851" max="3851" width="16.28515625" style="46" customWidth="1"/>
    <col min="3852" max="3852" width="15.85546875" style="46" customWidth="1"/>
    <col min="3853" max="3853" width="22.7109375" style="46" customWidth="1"/>
    <col min="3854" max="3854" width="9.42578125" style="46" customWidth="1"/>
    <col min="3855" max="3855" width="11.28515625" style="46" customWidth="1"/>
    <col min="3856" max="3856" width="17.42578125" style="46" customWidth="1"/>
    <col min="3857" max="3857" width="53" style="46" customWidth="1"/>
    <col min="3858" max="4097" width="40.85546875" style="46"/>
    <col min="4098" max="4098" width="4.85546875" style="46" customWidth="1"/>
    <col min="4099" max="4099" width="6.42578125" style="46" customWidth="1"/>
    <col min="4100" max="4100" width="47.42578125" style="46" customWidth="1"/>
    <col min="4101" max="4101" width="9" style="46" customWidth="1"/>
    <col min="4102" max="4102" width="5.85546875" style="46" customWidth="1"/>
    <col min="4103" max="4103" width="17.140625" style="46" customWidth="1"/>
    <col min="4104" max="4104" width="11.140625" style="46" customWidth="1"/>
    <col min="4105" max="4105" width="11.7109375" style="46" customWidth="1"/>
    <col min="4106" max="4106" width="13.42578125" style="46" customWidth="1"/>
    <col min="4107" max="4107" width="16.28515625" style="46" customWidth="1"/>
    <col min="4108" max="4108" width="15.85546875" style="46" customWidth="1"/>
    <col min="4109" max="4109" width="22.7109375" style="46" customWidth="1"/>
    <col min="4110" max="4110" width="9.42578125" style="46" customWidth="1"/>
    <col min="4111" max="4111" width="11.28515625" style="46" customWidth="1"/>
    <col min="4112" max="4112" width="17.42578125" style="46" customWidth="1"/>
    <col min="4113" max="4113" width="53" style="46" customWidth="1"/>
    <col min="4114" max="4353" width="40.85546875" style="46"/>
    <col min="4354" max="4354" width="4.85546875" style="46" customWidth="1"/>
    <col min="4355" max="4355" width="6.42578125" style="46" customWidth="1"/>
    <col min="4356" max="4356" width="47.42578125" style="46" customWidth="1"/>
    <col min="4357" max="4357" width="9" style="46" customWidth="1"/>
    <col min="4358" max="4358" width="5.85546875" style="46" customWidth="1"/>
    <col min="4359" max="4359" width="17.140625" style="46" customWidth="1"/>
    <col min="4360" max="4360" width="11.140625" style="46" customWidth="1"/>
    <col min="4361" max="4361" width="11.7109375" style="46" customWidth="1"/>
    <col min="4362" max="4362" width="13.42578125" style="46" customWidth="1"/>
    <col min="4363" max="4363" width="16.28515625" style="46" customWidth="1"/>
    <col min="4364" max="4364" width="15.85546875" style="46" customWidth="1"/>
    <col min="4365" max="4365" width="22.7109375" style="46" customWidth="1"/>
    <col min="4366" max="4366" width="9.42578125" style="46" customWidth="1"/>
    <col min="4367" max="4367" width="11.28515625" style="46" customWidth="1"/>
    <col min="4368" max="4368" width="17.42578125" style="46" customWidth="1"/>
    <col min="4369" max="4369" width="53" style="46" customWidth="1"/>
    <col min="4370" max="4609" width="40.85546875" style="46"/>
    <col min="4610" max="4610" width="4.85546875" style="46" customWidth="1"/>
    <col min="4611" max="4611" width="6.42578125" style="46" customWidth="1"/>
    <col min="4612" max="4612" width="47.42578125" style="46" customWidth="1"/>
    <col min="4613" max="4613" width="9" style="46" customWidth="1"/>
    <col min="4614" max="4614" width="5.85546875" style="46" customWidth="1"/>
    <col min="4615" max="4615" width="17.140625" style="46" customWidth="1"/>
    <col min="4616" max="4616" width="11.140625" style="46" customWidth="1"/>
    <col min="4617" max="4617" width="11.7109375" style="46" customWidth="1"/>
    <col min="4618" max="4618" width="13.42578125" style="46" customWidth="1"/>
    <col min="4619" max="4619" width="16.28515625" style="46" customWidth="1"/>
    <col min="4620" max="4620" width="15.85546875" style="46" customWidth="1"/>
    <col min="4621" max="4621" width="22.7109375" style="46" customWidth="1"/>
    <col min="4622" max="4622" width="9.42578125" style="46" customWidth="1"/>
    <col min="4623" max="4623" width="11.28515625" style="46" customWidth="1"/>
    <col min="4624" max="4624" width="17.42578125" style="46" customWidth="1"/>
    <col min="4625" max="4625" width="53" style="46" customWidth="1"/>
    <col min="4626" max="4865" width="40.85546875" style="46"/>
    <col min="4866" max="4866" width="4.85546875" style="46" customWidth="1"/>
    <col min="4867" max="4867" width="6.42578125" style="46" customWidth="1"/>
    <col min="4868" max="4868" width="47.42578125" style="46" customWidth="1"/>
    <col min="4869" max="4869" width="9" style="46" customWidth="1"/>
    <col min="4870" max="4870" width="5.85546875" style="46" customWidth="1"/>
    <col min="4871" max="4871" width="17.140625" style="46" customWidth="1"/>
    <col min="4872" max="4872" width="11.140625" style="46" customWidth="1"/>
    <col min="4873" max="4873" width="11.7109375" style="46" customWidth="1"/>
    <col min="4874" max="4874" width="13.42578125" style="46" customWidth="1"/>
    <col min="4875" max="4875" width="16.28515625" style="46" customWidth="1"/>
    <col min="4876" max="4876" width="15.85546875" style="46" customWidth="1"/>
    <col min="4877" max="4877" width="22.7109375" style="46" customWidth="1"/>
    <col min="4878" max="4878" width="9.42578125" style="46" customWidth="1"/>
    <col min="4879" max="4879" width="11.28515625" style="46" customWidth="1"/>
    <col min="4880" max="4880" width="17.42578125" style="46" customWidth="1"/>
    <col min="4881" max="4881" width="53" style="46" customWidth="1"/>
    <col min="4882" max="5121" width="40.85546875" style="46"/>
    <col min="5122" max="5122" width="4.85546875" style="46" customWidth="1"/>
    <col min="5123" max="5123" width="6.42578125" style="46" customWidth="1"/>
    <col min="5124" max="5124" width="47.42578125" style="46" customWidth="1"/>
    <col min="5125" max="5125" width="9" style="46" customWidth="1"/>
    <col min="5126" max="5126" width="5.85546875" style="46" customWidth="1"/>
    <col min="5127" max="5127" width="17.140625" style="46" customWidth="1"/>
    <col min="5128" max="5128" width="11.140625" style="46" customWidth="1"/>
    <col min="5129" max="5129" width="11.7109375" style="46" customWidth="1"/>
    <col min="5130" max="5130" width="13.42578125" style="46" customWidth="1"/>
    <col min="5131" max="5131" width="16.28515625" style="46" customWidth="1"/>
    <col min="5132" max="5132" width="15.85546875" style="46" customWidth="1"/>
    <col min="5133" max="5133" width="22.7109375" style="46" customWidth="1"/>
    <col min="5134" max="5134" width="9.42578125" style="46" customWidth="1"/>
    <col min="5135" max="5135" width="11.28515625" style="46" customWidth="1"/>
    <col min="5136" max="5136" width="17.42578125" style="46" customWidth="1"/>
    <col min="5137" max="5137" width="53" style="46" customWidth="1"/>
    <col min="5138" max="5377" width="40.85546875" style="46"/>
    <col min="5378" max="5378" width="4.85546875" style="46" customWidth="1"/>
    <col min="5379" max="5379" width="6.42578125" style="46" customWidth="1"/>
    <col min="5380" max="5380" width="47.42578125" style="46" customWidth="1"/>
    <col min="5381" max="5381" width="9" style="46" customWidth="1"/>
    <col min="5382" max="5382" width="5.85546875" style="46" customWidth="1"/>
    <col min="5383" max="5383" width="17.140625" style="46" customWidth="1"/>
    <col min="5384" max="5384" width="11.140625" style="46" customWidth="1"/>
    <col min="5385" max="5385" width="11.7109375" style="46" customWidth="1"/>
    <col min="5386" max="5386" width="13.42578125" style="46" customWidth="1"/>
    <col min="5387" max="5387" width="16.28515625" style="46" customWidth="1"/>
    <col min="5388" max="5388" width="15.85546875" style="46" customWidth="1"/>
    <col min="5389" max="5389" width="22.7109375" style="46" customWidth="1"/>
    <col min="5390" max="5390" width="9.42578125" style="46" customWidth="1"/>
    <col min="5391" max="5391" width="11.28515625" style="46" customWidth="1"/>
    <col min="5392" max="5392" width="17.42578125" style="46" customWidth="1"/>
    <col min="5393" max="5393" width="53" style="46" customWidth="1"/>
    <col min="5394" max="5633" width="40.85546875" style="46"/>
    <col min="5634" max="5634" width="4.85546875" style="46" customWidth="1"/>
    <col min="5635" max="5635" width="6.42578125" style="46" customWidth="1"/>
    <col min="5636" max="5636" width="47.42578125" style="46" customWidth="1"/>
    <col min="5637" max="5637" width="9" style="46" customWidth="1"/>
    <col min="5638" max="5638" width="5.85546875" style="46" customWidth="1"/>
    <col min="5639" max="5639" width="17.140625" style="46" customWidth="1"/>
    <col min="5640" max="5640" width="11.140625" style="46" customWidth="1"/>
    <col min="5641" max="5641" width="11.7109375" style="46" customWidth="1"/>
    <col min="5642" max="5642" width="13.42578125" style="46" customWidth="1"/>
    <col min="5643" max="5643" width="16.28515625" style="46" customWidth="1"/>
    <col min="5644" max="5644" width="15.85546875" style="46" customWidth="1"/>
    <col min="5645" max="5645" width="22.7109375" style="46" customWidth="1"/>
    <col min="5646" max="5646" width="9.42578125" style="46" customWidth="1"/>
    <col min="5647" max="5647" width="11.28515625" style="46" customWidth="1"/>
    <col min="5648" max="5648" width="17.42578125" style="46" customWidth="1"/>
    <col min="5649" max="5649" width="53" style="46" customWidth="1"/>
    <col min="5650" max="5889" width="40.85546875" style="46"/>
    <col min="5890" max="5890" width="4.85546875" style="46" customWidth="1"/>
    <col min="5891" max="5891" width="6.42578125" style="46" customWidth="1"/>
    <col min="5892" max="5892" width="47.42578125" style="46" customWidth="1"/>
    <col min="5893" max="5893" width="9" style="46" customWidth="1"/>
    <col min="5894" max="5894" width="5.85546875" style="46" customWidth="1"/>
    <col min="5895" max="5895" width="17.140625" style="46" customWidth="1"/>
    <col min="5896" max="5896" width="11.140625" style="46" customWidth="1"/>
    <col min="5897" max="5897" width="11.7109375" style="46" customWidth="1"/>
    <col min="5898" max="5898" width="13.42578125" style="46" customWidth="1"/>
    <col min="5899" max="5899" width="16.28515625" style="46" customWidth="1"/>
    <col min="5900" max="5900" width="15.85546875" style="46" customWidth="1"/>
    <col min="5901" max="5901" width="22.7109375" style="46" customWidth="1"/>
    <col min="5902" max="5902" width="9.42578125" style="46" customWidth="1"/>
    <col min="5903" max="5903" width="11.28515625" style="46" customWidth="1"/>
    <col min="5904" max="5904" width="17.42578125" style="46" customWidth="1"/>
    <col min="5905" max="5905" width="53" style="46" customWidth="1"/>
    <col min="5906" max="6145" width="40.85546875" style="46"/>
    <col min="6146" max="6146" width="4.85546875" style="46" customWidth="1"/>
    <col min="6147" max="6147" width="6.42578125" style="46" customWidth="1"/>
    <col min="6148" max="6148" width="47.42578125" style="46" customWidth="1"/>
    <col min="6149" max="6149" width="9" style="46" customWidth="1"/>
    <col min="6150" max="6150" width="5.85546875" style="46" customWidth="1"/>
    <col min="6151" max="6151" width="17.140625" style="46" customWidth="1"/>
    <col min="6152" max="6152" width="11.140625" style="46" customWidth="1"/>
    <col min="6153" max="6153" width="11.7109375" style="46" customWidth="1"/>
    <col min="6154" max="6154" width="13.42578125" style="46" customWidth="1"/>
    <col min="6155" max="6155" width="16.28515625" style="46" customWidth="1"/>
    <col min="6156" max="6156" width="15.85546875" style="46" customWidth="1"/>
    <col min="6157" max="6157" width="22.7109375" style="46" customWidth="1"/>
    <col min="6158" max="6158" width="9.42578125" style="46" customWidth="1"/>
    <col min="6159" max="6159" width="11.28515625" style="46" customWidth="1"/>
    <col min="6160" max="6160" width="17.42578125" style="46" customWidth="1"/>
    <col min="6161" max="6161" width="53" style="46" customWidth="1"/>
    <col min="6162" max="6401" width="40.85546875" style="46"/>
    <col min="6402" max="6402" width="4.85546875" style="46" customWidth="1"/>
    <col min="6403" max="6403" width="6.42578125" style="46" customWidth="1"/>
    <col min="6404" max="6404" width="47.42578125" style="46" customWidth="1"/>
    <col min="6405" max="6405" width="9" style="46" customWidth="1"/>
    <col min="6406" max="6406" width="5.85546875" style="46" customWidth="1"/>
    <col min="6407" max="6407" width="17.140625" style="46" customWidth="1"/>
    <col min="6408" max="6408" width="11.140625" style="46" customWidth="1"/>
    <col min="6409" max="6409" width="11.7109375" style="46" customWidth="1"/>
    <col min="6410" max="6410" width="13.42578125" style="46" customWidth="1"/>
    <col min="6411" max="6411" width="16.28515625" style="46" customWidth="1"/>
    <col min="6412" max="6412" width="15.85546875" style="46" customWidth="1"/>
    <col min="6413" max="6413" width="22.7109375" style="46" customWidth="1"/>
    <col min="6414" max="6414" width="9.42578125" style="46" customWidth="1"/>
    <col min="6415" max="6415" width="11.28515625" style="46" customWidth="1"/>
    <col min="6416" max="6416" width="17.42578125" style="46" customWidth="1"/>
    <col min="6417" max="6417" width="53" style="46" customWidth="1"/>
    <col min="6418" max="6657" width="40.85546875" style="46"/>
    <col min="6658" max="6658" width="4.85546875" style="46" customWidth="1"/>
    <col min="6659" max="6659" width="6.42578125" style="46" customWidth="1"/>
    <col min="6660" max="6660" width="47.42578125" style="46" customWidth="1"/>
    <col min="6661" max="6661" width="9" style="46" customWidth="1"/>
    <col min="6662" max="6662" width="5.85546875" style="46" customWidth="1"/>
    <col min="6663" max="6663" width="17.140625" style="46" customWidth="1"/>
    <col min="6664" max="6664" width="11.140625" style="46" customWidth="1"/>
    <col min="6665" max="6665" width="11.7109375" style="46" customWidth="1"/>
    <col min="6666" max="6666" width="13.42578125" style="46" customWidth="1"/>
    <col min="6667" max="6667" width="16.28515625" style="46" customWidth="1"/>
    <col min="6668" max="6668" width="15.85546875" style="46" customWidth="1"/>
    <col min="6669" max="6669" width="22.7109375" style="46" customWidth="1"/>
    <col min="6670" max="6670" width="9.42578125" style="46" customWidth="1"/>
    <col min="6671" max="6671" width="11.28515625" style="46" customWidth="1"/>
    <col min="6672" max="6672" width="17.42578125" style="46" customWidth="1"/>
    <col min="6673" max="6673" width="53" style="46" customWidth="1"/>
    <col min="6674" max="6913" width="40.85546875" style="46"/>
    <col min="6914" max="6914" width="4.85546875" style="46" customWidth="1"/>
    <col min="6915" max="6915" width="6.42578125" style="46" customWidth="1"/>
    <col min="6916" max="6916" width="47.42578125" style="46" customWidth="1"/>
    <col min="6917" max="6917" width="9" style="46" customWidth="1"/>
    <col min="6918" max="6918" width="5.85546875" style="46" customWidth="1"/>
    <col min="6919" max="6919" width="17.140625" style="46" customWidth="1"/>
    <col min="6920" max="6920" width="11.140625" style="46" customWidth="1"/>
    <col min="6921" max="6921" width="11.7109375" style="46" customWidth="1"/>
    <col min="6922" max="6922" width="13.42578125" style="46" customWidth="1"/>
    <col min="6923" max="6923" width="16.28515625" style="46" customWidth="1"/>
    <col min="6924" max="6924" width="15.85546875" style="46" customWidth="1"/>
    <col min="6925" max="6925" width="22.7109375" style="46" customWidth="1"/>
    <col min="6926" max="6926" width="9.42578125" style="46" customWidth="1"/>
    <col min="6927" max="6927" width="11.28515625" style="46" customWidth="1"/>
    <col min="6928" max="6928" width="17.42578125" style="46" customWidth="1"/>
    <col min="6929" max="6929" width="53" style="46" customWidth="1"/>
    <col min="6930" max="7169" width="40.85546875" style="46"/>
    <col min="7170" max="7170" width="4.85546875" style="46" customWidth="1"/>
    <col min="7171" max="7171" width="6.42578125" style="46" customWidth="1"/>
    <col min="7172" max="7172" width="47.42578125" style="46" customWidth="1"/>
    <col min="7173" max="7173" width="9" style="46" customWidth="1"/>
    <col min="7174" max="7174" width="5.85546875" style="46" customWidth="1"/>
    <col min="7175" max="7175" width="17.140625" style="46" customWidth="1"/>
    <col min="7176" max="7176" width="11.140625" style="46" customWidth="1"/>
    <col min="7177" max="7177" width="11.7109375" style="46" customWidth="1"/>
    <col min="7178" max="7178" width="13.42578125" style="46" customWidth="1"/>
    <col min="7179" max="7179" width="16.28515625" style="46" customWidth="1"/>
    <col min="7180" max="7180" width="15.85546875" style="46" customWidth="1"/>
    <col min="7181" max="7181" width="22.7109375" style="46" customWidth="1"/>
    <col min="7182" max="7182" width="9.42578125" style="46" customWidth="1"/>
    <col min="7183" max="7183" width="11.28515625" style="46" customWidth="1"/>
    <col min="7184" max="7184" width="17.42578125" style="46" customWidth="1"/>
    <col min="7185" max="7185" width="53" style="46" customWidth="1"/>
    <col min="7186" max="7425" width="40.85546875" style="46"/>
    <col min="7426" max="7426" width="4.85546875" style="46" customWidth="1"/>
    <col min="7427" max="7427" width="6.42578125" style="46" customWidth="1"/>
    <col min="7428" max="7428" width="47.42578125" style="46" customWidth="1"/>
    <col min="7429" max="7429" width="9" style="46" customWidth="1"/>
    <col min="7430" max="7430" width="5.85546875" style="46" customWidth="1"/>
    <col min="7431" max="7431" width="17.140625" style="46" customWidth="1"/>
    <col min="7432" max="7432" width="11.140625" style="46" customWidth="1"/>
    <col min="7433" max="7433" width="11.7109375" style="46" customWidth="1"/>
    <col min="7434" max="7434" width="13.42578125" style="46" customWidth="1"/>
    <col min="7435" max="7435" width="16.28515625" style="46" customWidth="1"/>
    <col min="7436" max="7436" width="15.85546875" style="46" customWidth="1"/>
    <col min="7437" max="7437" width="22.7109375" style="46" customWidth="1"/>
    <col min="7438" max="7438" width="9.42578125" style="46" customWidth="1"/>
    <col min="7439" max="7439" width="11.28515625" style="46" customWidth="1"/>
    <col min="7440" max="7440" width="17.42578125" style="46" customWidth="1"/>
    <col min="7441" max="7441" width="53" style="46" customWidth="1"/>
    <col min="7442" max="7681" width="40.85546875" style="46"/>
    <col min="7682" max="7682" width="4.85546875" style="46" customWidth="1"/>
    <col min="7683" max="7683" width="6.42578125" style="46" customWidth="1"/>
    <col min="7684" max="7684" width="47.42578125" style="46" customWidth="1"/>
    <col min="7685" max="7685" width="9" style="46" customWidth="1"/>
    <col min="7686" max="7686" width="5.85546875" style="46" customWidth="1"/>
    <col min="7687" max="7687" width="17.140625" style="46" customWidth="1"/>
    <col min="7688" max="7688" width="11.140625" style="46" customWidth="1"/>
    <col min="7689" max="7689" width="11.7109375" style="46" customWidth="1"/>
    <col min="7690" max="7690" width="13.42578125" style="46" customWidth="1"/>
    <col min="7691" max="7691" width="16.28515625" style="46" customWidth="1"/>
    <col min="7692" max="7692" width="15.85546875" style="46" customWidth="1"/>
    <col min="7693" max="7693" width="22.7109375" style="46" customWidth="1"/>
    <col min="7694" max="7694" width="9.42578125" style="46" customWidth="1"/>
    <col min="7695" max="7695" width="11.28515625" style="46" customWidth="1"/>
    <col min="7696" max="7696" width="17.42578125" style="46" customWidth="1"/>
    <col min="7697" max="7697" width="53" style="46" customWidth="1"/>
    <col min="7698" max="7937" width="40.85546875" style="46"/>
    <col min="7938" max="7938" width="4.85546875" style="46" customWidth="1"/>
    <col min="7939" max="7939" width="6.42578125" style="46" customWidth="1"/>
    <col min="7940" max="7940" width="47.42578125" style="46" customWidth="1"/>
    <col min="7941" max="7941" width="9" style="46" customWidth="1"/>
    <col min="7942" max="7942" width="5.85546875" style="46" customWidth="1"/>
    <col min="7943" max="7943" width="17.140625" style="46" customWidth="1"/>
    <col min="7944" max="7944" width="11.140625" style="46" customWidth="1"/>
    <col min="7945" max="7945" width="11.7109375" style="46" customWidth="1"/>
    <col min="7946" max="7946" width="13.42578125" style="46" customWidth="1"/>
    <col min="7947" max="7947" width="16.28515625" style="46" customWidth="1"/>
    <col min="7948" max="7948" width="15.85546875" style="46" customWidth="1"/>
    <col min="7949" max="7949" width="22.7109375" style="46" customWidth="1"/>
    <col min="7950" max="7950" width="9.42578125" style="46" customWidth="1"/>
    <col min="7951" max="7951" width="11.28515625" style="46" customWidth="1"/>
    <col min="7952" max="7952" width="17.42578125" style="46" customWidth="1"/>
    <col min="7953" max="7953" width="53" style="46" customWidth="1"/>
    <col min="7954" max="8193" width="40.85546875" style="46"/>
    <col min="8194" max="8194" width="4.85546875" style="46" customWidth="1"/>
    <col min="8195" max="8195" width="6.42578125" style="46" customWidth="1"/>
    <col min="8196" max="8196" width="47.42578125" style="46" customWidth="1"/>
    <col min="8197" max="8197" width="9" style="46" customWidth="1"/>
    <col min="8198" max="8198" width="5.85546875" style="46" customWidth="1"/>
    <col min="8199" max="8199" width="17.140625" style="46" customWidth="1"/>
    <col min="8200" max="8200" width="11.140625" style="46" customWidth="1"/>
    <col min="8201" max="8201" width="11.7109375" style="46" customWidth="1"/>
    <col min="8202" max="8202" width="13.42578125" style="46" customWidth="1"/>
    <col min="8203" max="8203" width="16.28515625" style="46" customWidth="1"/>
    <col min="8204" max="8204" width="15.85546875" style="46" customWidth="1"/>
    <col min="8205" max="8205" width="22.7109375" style="46" customWidth="1"/>
    <col min="8206" max="8206" width="9.42578125" style="46" customWidth="1"/>
    <col min="8207" max="8207" width="11.28515625" style="46" customWidth="1"/>
    <col min="8208" max="8208" width="17.42578125" style="46" customWidth="1"/>
    <col min="8209" max="8209" width="53" style="46" customWidth="1"/>
    <col min="8210" max="8449" width="40.85546875" style="46"/>
    <col min="8450" max="8450" width="4.85546875" style="46" customWidth="1"/>
    <col min="8451" max="8451" width="6.42578125" style="46" customWidth="1"/>
    <col min="8452" max="8452" width="47.42578125" style="46" customWidth="1"/>
    <col min="8453" max="8453" width="9" style="46" customWidth="1"/>
    <col min="8454" max="8454" width="5.85546875" style="46" customWidth="1"/>
    <col min="8455" max="8455" width="17.140625" style="46" customWidth="1"/>
    <col min="8456" max="8456" width="11.140625" style="46" customWidth="1"/>
    <col min="8457" max="8457" width="11.7109375" style="46" customWidth="1"/>
    <col min="8458" max="8458" width="13.42578125" style="46" customWidth="1"/>
    <col min="8459" max="8459" width="16.28515625" style="46" customWidth="1"/>
    <col min="8460" max="8460" width="15.85546875" style="46" customWidth="1"/>
    <col min="8461" max="8461" width="22.7109375" style="46" customWidth="1"/>
    <col min="8462" max="8462" width="9.42578125" style="46" customWidth="1"/>
    <col min="8463" max="8463" width="11.28515625" style="46" customWidth="1"/>
    <col min="8464" max="8464" width="17.42578125" style="46" customWidth="1"/>
    <col min="8465" max="8465" width="53" style="46" customWidth="1"/>
    <col min="8466" max="8705" width="40.85546875" style="46"/>
    <col min="8706" max="8706" width="4.85546875" style="46" customWidth="1"/>
    <col min="8707" max="8707" width="6.42578125" style="46" customWidth="1"/>
    <col min="8708" max="8708" width="47.42578125" style="46" customWidth="1"/>
    <col min="8709" max="8709" width="9" style="46" customWidth="1"/>
    <col min="8710" max="8710" width="5.85546875" style="46" customWidth="1"/>
    <col min="8711" max="8711" width="17.140625" style="46" customWidth="1"/>
    <col min="8712" max="8712" width="11.140625" style="46" customWidth="1"/>
    <col min="8713" max="8713" width="11.7109375" style="46" customWidth="1"/>
    <col min="8714" max="8714" width="13.42578125" style="46" customWidth="1"/>
    <col min="8715" max="8715" width="16.28515625" style="46" customWidth="1"/>
    <col min="8716" max="8716" width="15.85546875" style="46" customWidth="1"/>
    <col min="8717" max="8717" width="22.7109375" style="46" customWidth="1"/>
    <col min="8718" max="8718" width="9.42578125" style="46" customWidth="1"/>
    <col min="8719" max="8719" width="11.28515625" style="46" customWidth="1"/>
    <col min="8720" max="8720" width="17.42578125" style="46" customWidth="1"/>
    <col min="8721" max="8721" width="53" style="46" customWidth="1"/>
    <col min="8722" max="8961" width="40.85546875" style="46"/>
    <col min="8962" max="8962" width="4.85546875" style="46" customWidth="1"/>
    <col min="8963" max="8963" width="6.42578125" style="46" customWidth="1"/>
    <col min="8964" max="8964" width="47.42578125" style="46" customWidth="1"/>
    <col min="8965" max="8965" width="9" style="46" customWidth="1"/>
    <col min="8966" max="8966" width="5.85546875" style="46" customWidth="1"/>
    <col min="8967" max="8967" width="17.140625" style="46" customWidth="1"/>
    <col min="8968" max="8968" width="11.140625" style="46" customWidth="1"/>
    <col min="8969" max="8969" width="11.7109375" style="46" customWidth="1"/>
    <col min="8970" max="8970" width="13.42578125" style="46" customWidth="1"/>
    <col min="8971" max="8971" width="16.28515625" style="46" customWidth="1"/>
    <col min="8972" max="8972" width="15.85546875" style="46" customWidth="1"/>
    <col min="8973" max="8973" width="22.7109375" style="46" customWidth="1"/>
    <col min="8974" max="8974" width="9.42578125" style="46" customWidth="1"/>
    <col min="8975" max="8975" width="11.28515625" style="46" customWidth="1"/>
    <col min="8976" max="8976" width="17.42578125" style="46" customWidth="1"/>
    <col min="8977" max="8977" width="53" style="46" customWidth="1"/>
    <col min="8978" max="9217" width="40.85546875" style="46"/>
    <col min="9218" max="9218" width="4.85546875" style="46" customWidth="1"/>
    <col min="9219" max="9219" width="6.42578125" style="46" customWidth="1"/>
    <col min="9220" max="9220" width="47.42578125" style="46" customWidth="1"/>
    <col min="9221" max="9221" width="9" style="46" customWidth="1"/>
    <col min="9222" max="9222" width="5.85546875" style="46" customWidth="1"/>
    <col min="9223" max="9223" width="17.140625" style="46" customWidth="1"/>
    <col min="9224" max="9224" width="11.140625" style="46" customWidth="1"/>
    <col min="9225" max="9225" width="11.7109375" style="46" customWidth="1"/>
    <col min="9226" max="9226" width="13.42578125" style="46" customWidth="1"/>
    <col min="9227" max="9227" width="16.28515625" style="46" customWidth="1"/>
    <col min="9228" max="9228" width="15.85546875" style="46" customWidth="1"/>
    <col min="9229" max="9229" width="22.7109375" style="46" customWidth="1"/>
    <col min="9230" max="9230" width="9.42578125" style="46" customWidth="1"/>
    <col min="9231" max="9231" width="11.28515625" style="46" customWidth="1"/>
    <col min="9232" max="9232" width="17.42578125" style="46" customWidth="1"/>
    <col min="9233" max="9233" width="53" style="46" customWidth="1"/>
    <col min="9234" max="9473" width="40.85546875" style="46"/>
    <col min="9474" max="9474" width="4.85546875" style="46" customWidth="1"/>
    <col min="9475" max="9475" width="6.42578125" style="46" customWidth="1"/>
    <col min="9476" max="9476" width="47.42578125" style="46" customWidth="1"/>
    <col min="9477" max="9477" width="9" style="46" customWidth="1"/>
    <col min="9478" max="9478" width="5.85546875" style="46" customWidth="1"/>
    <col min="9479" max="9479" width="17.140625" style="46" customWidth="1"/>
    <col min="9480" max="9480" width="11.140625" style="46" customWidth="1"/>
    <col min="9481" max="9481" width="11.7109375" style="46" customWidth="1"/>
    <col min="9482" max="9482" width="13.42578125" style="46" customWidth="1"/>
    <col min="9483" max="9483" width="16.28515625" style="46" customWidth="1"/>
    <col min="9484" max="9484" width="15.85546875" style="46" customWidth="1"/>
    <col min="9485" max="9485" width="22.7109375" style="46" customWidth="1"/>
    <col min="9486" max="9486" width="9.42578125" style="46" customWidth="1"/>
    <col min="9487" max="9487" width="11.28515625" style="46" customWidth="1"/>
    <col min="9488" max="9488" width="17.42578125" style="46" customWidth="1"/>
    <col min="9489" max="9489" width="53" style="46" customWidth="1"/>
    <col min="9490" max="9729" width="40.85546875" style="46"/>
    <col min="9730" max="9730" width="4.85546875" style="46" customWidth="1"/>
    <col min="9731" max="9731" width="6.42578125" style="46" customWidth="1"/>
    <col min="9732" max="9732" width="47.42578125" style="46" customWidth="1"/>
    <col min="9733" max="9733" width="9" style="46" customWidth="1"/>
    <col min="9734" max="9734" width="5.85546875" style="46" customWidth="1"/>
    <col min="9735" max="9735" width="17.140625" style="46" customWidth="1"/>
    <col min="9736" max="9736" width="11.140625" style="46" customWidth="1"/>
    <col min="9737" max="9737" width="11.7109375" style="46" customWidth="1"/>
    <col min="9738" max="9738" width="13.42578125" style="46" customWidth="1"/>
    <col min="9739" max="9739" width="16.28515625" style="46" customWidth="1"/>
    <col min="9740" max="9740" width="15.85546875" style="46" customWidth="1"/>
    <col min="9741" max="9741" width="22.7109375" style="46" customWidth="1"/>
    <col min="9742" max="9742" width="9.42578125" style="46" customWidth="1"/>
    <col min="9743" max="9743" width="11.28515625" style="46" customWidth="1"/>
    <col min="9744" max="9744" width="17.42578125" style="46" customWidth="1"/>
    <col min="9745" max="9745" width="53" style="46" customWidth="1"/>
    <col min="9746" max="9985" width="40.85546875" style="46"/>
    <col min="9986" max="9986" width="4.85546875" style="46" customWidth="1"/>
    <col min="9987" max="9987" width="6.42578125" style="46" customWidth="1"/>
    <col min="9988" max="9988" width="47.42578125" style="46" customWidth="1"/>
    <col min="9989" max="9989" width="9" style="46" customWidth="1"/>
    <col min="9990" max="9990" width="5.85546875" style="46" customWidth="1"/>
    <col min="9991" max="9991" width="17.140625" style="46" customWidth="1"/>
    <col min="9992" max="9992" width="11.140625" style="46" customWidth="1"/>
    <col min="9993" max="9993" width="11.7109375" style="46" customWidth="1"/>
    <col min="9994" max="9994" width="13.42578125" style="46" customWidth="1"/>
    <col min="9995" max="9995" width="16.28515625" style="46" customWidth="1"/>
    <col min="9996" max="9996" width="15.85546875" style="46" customWidth="1"/>
    <col min="9997" max="9997" width="22.7109375" style="46" customWidth="1"/>
    <col min="9998" max="9998" width="9.42578125" style="46" customWidth="1"/>
    <col min="9999" max="9999" width="11.28515625" style="46" customWidth="1"/>
    <col min="10000" max="10000" width="17.42578125" style="46" customWidth="1"/>
    <col min="10001" max="10001" width="53" style="46" customWidth="1"/>
    <col min="10002" max="10241" width="40.85546875" style="46"/>
    <col min="10242" max="10242" width="4.85546875" style="46" customWidth="1"/>
    <col min="10243" max="10243" width="6.42578125" style="46" customWidth="1"/>
    <col min="10244" max="10244" width="47.42578125" style="46" customWidth="1"/>
    <col min="10245" max="10245" width="9" style="46" customWidth="1"/>
    <col min="10246" max="10246" width="5.85546875" style="46" customWidth="1"/>
    <col min="10247" max="10247" width="17.140625" style="46" customWidth="1"/>
    <col min="10248" max="10248" width="11.140625" style="46" customWidth="1"/>
    <col min="10249" max="10249" width="11.7109375" style="46" customWidth="1"/>
    <col min="10250" max="10250" width="13.42578125" style="46" customWidth="1"/>
    <col min="10251" max="10251" width="16.28515625" style="46" customWidth="1"/>
    <col min="10252" max="10252" width="15.85546875" style="46" customWidth="1"/>
    <col min="10253" max="10253" width="22.7109375" style="46" customWidth="1"/>
    <col min="10254" max="10254" width="9.42578125" style="46" customWidth="1"/>
    <col min="10255" max="10255" width="11.28515625" style="46" customWidth="1"/>
    <col min="10256" max="10256" width="17.42578125" style="46" customWidth="1"/>
    <col min="10257" max="10257" width="53" style="46" customWidth="1"/>
    <col min="10258" max="10497" width="40.85546875" style="46"/>
    <col min="10498" max="10498" width="4.85546875" style="46" customWidth="1"/>
    <col min="10499" max="10499" width="6.42578125" style="46" customWidth="1"/>
    <col min="10500" max="10500" width="47.42578125" style="46" customWidth="1"/>
    <col min="10501" max="10501" width="9" style="46" customWidth="1"/>
    <col min="10502" max="10502" width="5.85546875" style="46" customWidth="1"/>
    <col min="10503" max="10503" width="17.140625" style="46" customWidth="1"/>
    <col min="10504" max="10504" width="11.140625" style="46" customWidth="1"/>
    <col min="10505" max="10505" width="11.7109375" style="46" customWidth="1"/>
    <col min="10506" max="10506" width="13.42578125" style="46" customWidth="1"/>
    <col min="10507" max="10507" width="16.28515625" style="46" customWidth="1"/>
    <col min="10508" max="10508" width="15.85546875" style="46" customWidth="1"/>
    <col min="10509" max="10509" width="22.7109375" style="46" customWidth="1"/>
    <col min="10510" max="10510" width="9.42578125" style="46" customWidth="1"/>
    <col min="10511" max="10511" width="11.28515625" style="46" customWidth="1"/>
    <col min="10512" max="10512" width="17.42578125" style="46" customWidth="1"/>
    <col min="10513" max="10513" width="53" style="46" customWidth="1"/>
    <col min="10514" max="10753" width="40.85546875" style="46"/>
    <col min="10754" max="10754" width="4.85546875" style="46" customWidth="1"/>
    <col min="10755" max="10755" width="6.42578125" style="46" customWidth="1"/>
    <col min="10756" max="10756" width="47.42578125" style="46" customWidth="1"/>
    <col min="10757" max="10757" width="9" style="46" customWidth="1"/>
    <col min="10758" max="10758" width="5.85546875" style="46" customWidth="1"/>
    <col min="10759" max="10759" width="17.140625" style="46" customWidth="1"/>
    <col min="10760" max="10760" width="11.140625" style="46" customWidth="1"/>
    <col min="10761" max="10761" width="11.7109375" style="46" customWidth="1"/>
    <col min="10762" max="10762" width="13.42578125" style="46" customWidth="1"/>
    <col min="10763" max="10763" width="16.28515625" style="46" customWidth="1"/>
    <col min="10764" max="10764" width="15.85546875" style="46" customWidth="1"/>
    <col min="10765" max="10765" width="22.7109375" style="46" customWidth="1"/>
    <col min="10766" max="10766" width="9.42578125" style="46" customWidth="1"/>
    <col min="10767" max="10767" width="11.28515625" style="46" customWidth="1"/>
    <col min="10768" max="10768" width="17.42578125" style="46" customWidth="1"/>
    <col min="10769" max="10769" width="53" style="46" customWidth="1"/>
    <col min="10770" max="11009" width="40.85546875" style="46"/>
    <col min="11010" max="11010" width="4.85546875" style="46" customWidth="1"/>
    <col min="11011" max="11011" width="6.42578125" style="46" customWidth="1"/>
    <col min="11012" max="11012" width="47.42578125" style="46" customWidth="1"/>
    <col min="11013" max="11013" width="9" style="46" customWidth="1"/>
    <col min="11014" max="11014" width="5.85546875" style="46" customWidth="1"/>
    <col min="11015" max="11015" width="17.140625" style="46" customWidth="1"/>
    <col min="11016" max="11016" width="11.140625" style="46" customWidth="1"/>
    <col min="11017" max="11017" width="11.7109375" style="46" customWidth="1"/>
    <col min="11018" max="11018" width="13.42578125" style="46" customWidth="1"/>
    <col min="11019" max="11019" width="16.28515625" style="46" customWidth="1"/>
    <col min="11020" max="11020" width="15.85546875" style="46" customWidth="1"/>
    <col min="11021" max="11021" width="22.7109375" style="46" customWidth="1"/>
    <col min="11022" max="11022" width="9.42578125" style="46" customWidth="1"/>
    <col min="11023" max="11023" width="11.28515625" style="46" customWidth="1"/>
    <col min="11024" max="11024" width="17.42578125" style="46" customWidth="1"/>
    <col min="11025" max="11025" width="53" style="46" customWidth="1"/>
    <col min="11026" max="11265" width="40.85546875" style="46"/>
    <col min="11266" max="11266" width="4.85546875" style="46" customWidth="1"/>
    <col min="11267" max="11267" width="6.42578125" style="46" customWidth="1"/>
    <col min="11268" max="11268" width="47.42578125" style="46" customWidth="1"/>
    <col min="11269" max="11269" width="9" style="46" customWidth="1"/>
    <col min="11270" max="11270" width="5.85546875" style="46" customWidth="1"/>
    <col min="11271" max="11271" width="17.140625" style="46" customWidth="1"/>
    <col min="11272" max="11272" width="11.140625" style="46" customWidth="1"/>
    <col min="11273" max="11273" width="11.7109375" style="46" customWidth="1"/>
    <col min="11274" max="11274" width="13.42578125" style="46" customWidth="1"/>
    <col min="11275" max="11275" width="16.28515625" style="46" customWidth="1"/>
    <col min="11276" max="11276" width="15.85546875" style="46" customWidth="1"/>
    <col min="11277" max="11277" width="22.7109375" style="46" customWidth="1"/>
    <col min="11278" max="11278" width="9.42578125" style="46" customWidth="1"/>
    <col min="11279" max="11279" width="11.28515625" style="46" customWidth="1"/>
    <col min="11280" max="11280" width="17.42578125" style="46" customWidth="1"/>
    <col min="11281" max="11281" width="53" style="46" customWidth="1"/>
    <col min="11282" max="11521" width="40.85546875" style="46"/>
    <col min="11522" max="11522" width="4.85546875" style="46" customWidth="1"/>
    <col min="11523" max="11523" width="6.42578125" style="46" customWidth="1"/>
    <col min="11524" max="11524" width="47.42578125" style="46" customWidth="1"/>
    <col min="11525" max="11525" width="9" style="46" customWidth="1"/>
    <col min="11526" max="11526" width="5.85546875" style="46" customWidth="1"/>
    <col min="11527" max="11527" width="17.140625" style="46" customWidth="1"/>
    <col min="11528" max="11528" width="11.140625" style="46" customWidth="1"/>
    <col min="11529" max="11529" width="11.7109375" style="46" customWidth="1"/>
    <col min="11530" max="11530" width="13.42578125" style="46" customWidth="1"/>
    <col min="11531" max="11531" width="16.28515625" style="46" customWidth="1"/>
    <col min="11532" max="11532" width="15.85546875" style="46" customWidth="1"/>
    <col min="11533" max="11533" width="22.7109375" style="46" customWidth="1"/>
    <col min="11534" max="11534" width="9.42578125" style="46" customWidth="1"/>
    <col min="11535" max="11535" width="11.28515625" style="46" customWidth="1"/>
    <col min="11536" max="11536" width="17.42578125" style="46" customWidth="1"/>
    <col min="11537" max="11537" width="53" style="46" customWidth="1"/>
    <col min="11538" max="11777" width="40.85546875" style="46"/>
    <col min="11778" max="11778" width="4.85546875" style="46" customWidth="1"/>
    <col min="11779" max="11779" width="6.42578125" style="46" customWidth="1"/>
    <col min="11780" max="11780" width="47.42578125" style="46" customWidth="1"/>
    <col min="11781" max="11781" width="9" style="46" customWidth="1"/>
    <col min="11782" max="11782" width="5.85546875" style="46" customWidth="1"/>
    <col min="11783" max="11783" width="17.140625" style="46" customWidth="1"/>
    <col min="11784" max="11784" width="11.140625" style="46" customWidth="1"/>
    <col min="11785" max="11785" width="11.7109375" style="46" customWidth="1"/>
    <col min="11786" max="11786" width="13.42578125" style="46" customWidth="1"/>
    <col min="11787" max="11787" width="16.28515625" style="46" customWidth="1"/>
    <col min="11788" max="11788" width="15.85546875" style="46" customWidth="1"/>
    <col min="11789" max="11789" width="22.7109375" style="46" customWidth="1"/>
    <col min="11790" max="11790" width="9.42578125" style="46" customWidth="1"/>
    <col min="11791" max="11791" width="11.28515625" style="46" customWidth="1"/>
    <col min="11792" max="11792" width="17.42578125" style="46" customWidth="1"/>
    <col min="11793" max="11793" width="53" style="46" customWidth="1"/>
    <col min="11794" max="12033" width="40.85546875" style="46"/>
    <col min="12034" max="12034" width="4.85546875" style="46" customWidth="1"/>
    <col min="12035" max="12035" width="6.42578125" style="46" customWidth="1"/>
    <col min="12036" max="12036" width="47.42578125" style="46" customWidth="1"/>
    <col min="12037" max="12037" width="9" style="46" customWidth="1"/>
    <col min="12038" max="12038" width="5.85546875" style="46" customWidth="1"/>
    <col min="12039" max="12039" width="17.140625" style="46" customWidth="1"/>
    <col min="12040" max="12040" width="11.140625" style="46" customWidth="1"/>
    <col min="12041" max="12041" width="11.7109375" style="46" customWidth="1"/>
    <col min="12042" max="12042" width="13.42578125" style="46" customWidth="1"/>
    <col min="12043" max="12043" width="16.28515625" style="46" customWidth="1"/>
    <col min="12044" max="12044" width="15.85546875" style="46" customWidth="1"/>
    <col min="12045" max="12045" width="22.7109375" style="46" customWidth="1"/>
    <col min="12046" max="12046" width="9.42578125" style="46" customWidth="1"/>
    <col min="12047" max="12047" width="11.28515625" style="46" customWidth="1"/>
    <col min="12048" max="12048" width="17.42578125" style="46" customWidth="1"/>
    <col min="12049" max="12049" width="53" style="46" customWidth="1"/>
    <col min="12050" max="12289" width="40.85546875" style="46"/>
    <col min="12290" max="12290" width="4.85546875" style="46" customWidth="1"/>
    <col min="12291" max="12291" width="6.42578125" style="46" customWidth="1"/>
    <col min="12292" max="12292" width="47.42578125" style="46" customWidth="1"/>
    <col min="12293" max="12293" width="9" style="46" customWidth="1"/>
    <col min="12294" max="12294" width="5.85546875" style="46" customWidth="1"/>
    <col min="12295" max="12295" width="17.140625" style="46" customWidth="1"/>
    <col min="12296" max="12296" width="11.140625" style="46" customWidth="1"/>
    <col min="12297" max="12297" width="11.7109375" style="46" customWidth="1"/>
    <col min="12298" max="12298" width="13.42578125" style="46" customWidth="1"/>
    <col min="12299" max="12299" width="16.28515625" style="46" customWidth="1"/>
    <col min="12300" max="12300" width="15.85546875" style="46" customWidth="1"/>
    <col min="12301" max="12301" width="22.7109375" style="46" customWidth="1"/>
    <col min="12302" max="12302" width="9.42578125" style="46" customWidth="1"/>
    <col min="12303" max="12303" width="11.28515625" style="46" customWidth="1"/>
    <col min="12304" max="12304" width="17.42578125" style="46" customWidth="1"/>
    <col min="12305" max="12305" width="53" style="46" customWidth="1"/>
    <col min="12306" max="12545" width="40.85546875" style="46"/>
    <col min="12546" max="12546" width="4.85546875" style="46" customWidth="1"/>
    <col min="12547" max="12547" width="6.42578125" style="46" customWidth="1"/>
    <col min="12548" max="12548" width="47.42578125" style="46" customWidth="1"/>
    <col min="12549" max="12549" width="9" style="46" customWidth="1"/>
    <col min="12550" max="12550" width="5.85546875" style="46" customWidth="1"/>
    <col min="12551" max="12551" width="17.140625" style="46" customWidth="1"/>
    <col min="12552" max="12552" width="11.140625" style="46" customWidth="1"/>
    <col min="12553" max="12553" width="11.7109375" style="46" customWidth="1"/>
    <col min="12554" max="12554" width="13.42578125" style="46" customWidth="1"/>
    <col min="12555" max="12555" width="16.28515625" style="46" customWidth="1"/>
    <col min="12556" max="12556" width="15.85546875" style="46" customWidth="1"/>
    <col min="12557" max="12557" width="22.7109375" style="46" customWidth="1"/>
    <col min="12558" max="12558" width="9.42578125" style="46" customWidth="1"/>
    <col min="12559" max="12559" width="11.28515625" style="46" customWidth="1"/>
    <col min="12560" max="12560" width="17.42578125" style="46" customWidth="1"/>
    <col min="12561" max="12561" width="53" style="46" customWidth="1"/>
    <col min="12562" max="12801" width="40.85546875" style="46"/>
    <col min="12802" max="12802" width="4.85546875" style="46" customWidth="1"/>
    <col min="12803" max="12803" width="6.42578125" style="46" customWidth="1"/>
    <col min="12804" max="12804" width="47.42578125" style="46" customWidth="1"/>
    <col min="12805" max="12805" width="9" style="46" customWidth="1"/>
    <col min="12806" max="12806" width="5.85546875" style="46" customWidth="1"/>
    <col min="12807" max="12807" width="17.140625" style="46" customWidth="1"/>
    <col min="12808" max="12808" width="11.140625" style="46" customWidth="1"/>
    <col min="12809" max="12809" width="11.7109375" style="46" customWidth="1"/>
    <col min="12810" max="12810" width="13.42578125" style="46" customWidth="1"/>
    <col min="12811" max="12811" width="16.28515625" style="46" customWidth="1"/>
    <col min="12812" max="12812" width="15.85546875" style="46" customWidth="1"/>
    <col min="12813" max="12813" width="22.7109375" style="46" customWidth="1"/>
    <col min="12814" max="12814" width="9.42578125" style="46" customWidth="1"/>
    <col min="12815" max="12815" width="11.28515625" style="46" customWidth="1"/>
    <col min="12816" max="12816" width="17.42578125" style="46" customWidth="1"/>
    <col min="12817" max="12817" width="53" style="46" customWidth="1"/>
    <col min="12818" max="13057" width="40.85546875" style="46"/>
    <col min="13058" max="13058" width="4.85546875" style="46" customWidth="1"/>
    <col min="13059" max="13059" width="6.42578125" style="46" customWidth="1"/>
    <col min="13060" max="13060" width="47.42578125" style="46" customWidth="1"/>
    <col min="13061" max="13061" width="9" style="46" customWidth="1"/>
    <col min="13062" max="13062" width="5.85546875" style="46" customWidth="1"/>
    <col min="13063" max="13063" width="17.140625" style="46" customWidth="1"/>
    <col min="13064" max="13064" width="11.140625" style="46" customWidth="1"/>
    <col min="13065" max="13065" width="11.7109375" style="46" customWidth="1"/>
    <col min="13066" max="13066" width="13.42578125" style="46" customWidth="1"/>
    <col min="13067" max="13067" width="16.28515625" style="46" customWidth="1"/>
    <col min="13068" max="13068" width="15.85546875" style="46" customWidth="1"/>
    <col min="13069" max="13069" width="22.7109375" style="46" customWidth="1"/>
    <col min="13070" max="13070" width="9.42578125" style="46" customWidth="1"/>
    <col min="13071" max="13071" width="11.28515625" style="46" customWidth="1"/>
    <col min="13072" max="13072" width="17.42578125" style="46" customWidth="1"/>
    <col min="13073" max="13073" width="53" style="46" customWidth="1"/>
    <col min="13074" max="13313" width="40.85546875" style="46"/>
    <col min="13314" max="13314" width="4.85546875" style="46" customWidth="1"/>
    <col min="13315" max="13315" width="6.42578125" style="46" customWidth="1"/>
    <col min="13316" max="13316" width="47.42578125" style="46" customWidth="1"/>
    <col min="13317" max="13317" width="9" style="46" customWidth="1"/>
    <col min="13318" max="13318" width="5.85546875" style="46" customWidth="1"/>
    <col min="13319" max="13319" width="17.140625" style="46" customWidth="1"/>
    <col min="13320" max="13320" width="11.140625" style="46" customWidth="1"/>
    <col min="13321" max="13321" width="11.7109375" style="46" customWidth="1"/>
    <col min="13322" max="13322" width="13.42578125" style="46" customWidth="1"/>
    <col min="13323" max="13323" width="16.28515625" style="46" customWidth="1"/>
    <col min="13324" max="13324" width="15.85546875" style="46" customWidth="1"/>
    <col min="13325" max="13325" width="22.7109375" style="46" customWidth="1"/>
    <col min="13326" max="13326" width="9.42578125" style="46" customWidth="1"/>
    <col min="13327" max="13327" width="11.28515625" style="46" customWidth="1"/>
    <col min="13328" max="13328" width="17.42578125" style="46" customWidth="1"/>
    <col min="13329" max="13329" width="53" style="46" customWidth="1"/>
    <col min="13330" max="13569" width="40.85546875" style="46"/>
    <col min="13570" max="13570" width="4.85546875" style="46" customWidth="1"/>
    <col min="13571" max="13571" width="6.42578125" style="46" customWidth="1"/>
    <col min="13572" max="13572" width="47.42578125" style="46" customWidth="1"/>
    <col min="13573" max="13573" width="9" style="46" customWidth="1"/>
    <col min="13574" max="13574" width="5.85546875" style="46" customWidth="1"/>
    <col min="13575" max="13575" width="17.140625" style="46" customWidth="1"/>
    <col min="13576" max="13576" width="11.140625" style="46" customWidth="1"/>
    <col min="13577" max="13577" width="11.7109375" style="46" customWidth="1"/>
    <col min="13578" max="13578" width="13.42578125" style="46" customWidth="1"/>
    <col min="13579" max="13579" width="16.28515625" style="46" customWidth="1"/>
    <col min="13580" max="13580" width="15.85546875" style="46" customWidth="1"/>
    <col min="13581" max="13581" width="22.7109375" style="46" customWidth="1"/>
    <col min="13582" max="13582" width="9.42578125" style="46" customWidth="1"/>
    <col min="13583" max="13583" width="11.28515625" style="46" customWidth="1"/>
    <col min="13584" max="13584" width="17.42578125" style="46" customWidth="1"/>
    <col min="13585" max="13585" width="53" style="46" customWidth="1"/>
    <col min="13586" max="13825" width="40.85546875" style="46"/>
    <col min="13826" max="13826" width="4.85546875" style="46" customWidth="1"/>
    <col min="13827" max="13827" width="6.42578125" style="46" customWidth="1"/>
    <col min="13828" max="13828" width="47.42578125" style="46" customWidth="1"/>
    <col min="13829" max="13829" width="9" style="46" customWidth="1"/>
    <col min="13830" max="13830" width="5.85546875" style="46" customWidth="1"/>
    <col min="13831" max="13831" width="17.140625" style="46" customWidth="1"/>
    <col min="13832" max="13832" width="11.140625" style="46" customWidth="1"/>
    <col min="13833" max="13833" width="11.7109375" style="46" customWidth="1"/>
    <col min="13834" max="13834" width="13.42578125" style="46" customWidth="1"/>
    <col min="13835" max="13835" width="16.28515625" style="46" customWidth="1"/>
    <col min="13836" max="13836" width="15.85546875" style="46" customWidth="1"/>
    <col min="13837" max="13837" width="22.7109375" style="46" customWidth="1"/>
    <col min="13838" max="13838" width="9.42578125" style="46" customWidth="1"/>
    <col min="13839" max="13839" width="11.28515625" style="46" customWidth="1"/>
    <col min="13840" max="13840" width="17.42578125" style="46" customWidth="1"/>
    <col min="13841" max="13841" width="53" style="46" customWidth="1"/>
    <col min="13842" max="14081" width="40.85546875" style="46"/>
    <col min="14082" max="14082" width="4.85546875" style="46" customWidth="1"/>
    <col min="14083" max="14083" width="6.42578125" style="46" customWidth="1"/>
    <col min="14084" max="14084" width="47.42578125" style="46" customWidth="1"/>
    <col min="14085" max="14085" width="9" style="46" customWidth="1"/>
    <col min="14086" max="14086" width="5.85546875" style="46" customWidth="1"/>
    <col min="14087" max="14087" width="17.140625" style="46" customWidth="1"/>
    <col min="14088" max="14088" width="11.140625" style="46" customWidth="1"/>
    <col min="14089" max="14089" width="11.7109375" style="46" customWidth="1"/>
    <col min="14090" max="14090" width="13.42578125" style="46" customWidth="1"/>
    <col min="14091" max="14091" width="16.28515625" style="46" customWidth="1"/>
    <col min="14092" max="14092" width="15.85546875" style="46" customWidth="1"/>
    <col min="14093" max="14093" width="22.7109375" style="46" customWidth="1"/>
    <col min="14094" max="14094" width="9.42578125" style="46" customWidth="1"/>
    <col min="14095" max="14095" width="11.28515625" style="46" customWidth="1"/>
    <col min="14096" max="14096" width="17.42578125" style="46" customWidth="1"/>
    <col min="14097" max="14097" width="53" style="46" customWidth="1"/>
    <col min="14098" max="14337" width="40.85546875" style="46"/>
    <col min="14338" max="14338" width="4.85546875" style="46" customWidth="1"/>
    <col min="14339" max="14339" width="6.42578125" style="46" customWidth="1"/>
    <col min="14340" max="14340" width="47.42578125" style="46" customWidth="1"/>
    <col min="14341" max="14341" width="9" style="46" customWidth="1"/>
    <col min="14342" max="14342" width="5.85546875" style="46" customWidth="1"/>
    <col min="14343" max="14343" width="17.140625" style="46" customWidth="1"/>
    <col min="14344" max="14344" width="11.140625" style="46" customWidth="1"/>
    <col min="14345" max="14345" width="11.7109375" style="46" customWidth="1"/>
    <col min="14346" max="14346" width="13.42578125" style="46" customWidth="1"/>
    <col min="14347" max="14347" width="16.28515625" style="46" customWidth="1"/>
    <col min="14348" max="14348" width="15.85546875" style="46" customWidth="1"/>
    <col min="14349" max="14349" width="22.7109375" style="46" customWidth="1"/>
    <col min="14350" max="14350" width="9.42578125" style="46" customWidth="1"/>
    <col min="14351" max="14351" width="11.28515625" style="46" customWidth="1"/>
    <col min="14352" max="14352" width="17.42578125" style="46" customWidth="1"/>
    <col min="14353" max="14353" width="53" style="46" customWidth="1"/>
    <col min="14354" max="14593" width="40.85546875" style="46"/>
    <col min="14594" max="14594" width="4.85546875" style="46" customWidth="1"/>
    <col min="14595" max="14595" width="6.42578125" style="46" customWidth="1"/>
    <col min="14596" max="14596" width="47.42578125" style="46" customWidth="1"/>
    <col min="14597" max="14597" width="9" style="46" customWidth="1"/>
    <col min="14598" max="14598" width="5.85546875" style="46" customWidth="1"/>
    <col min="14599" max="14599" width="17.140625" style="46" customWidth="1"/>
    <col min="14600" max="14600" width="11.140625" style="46" customWidth="1"/>
    <col min="14601" max="14601" width="11.7109375" style="46" customWidth="1"/>
    <col min="14602" max="14602" width="13.42578125" style="46" customWidth="1"/>
    <col min="14603" max="14603" width="16.28515625" style="46" customWidth="1"/>
    <col min="14604" max="14604" width="15.85546875" style="46" customWidth="1"/>
    <col min="14605" max="14605" width="22.7109375" style="46" customWidth="1"/>
    <col min="14606" max="14606" width="9.42578125" style="46" customWidth="1"/>
    <col min="14607" max="14607" width="11.28515625" style="46" customWidth="1"/>
    <col min="14608" max="14608" width="17.42578125" style="46" customWidth="1"/>
    <col min="14609" max="14609" width="53" style="46" customWidth="1"/>
    <col min="14610" max="14849" width="40.85546875" style="46"/>
    <col min="14850" max="14850" width="4.85546875" style="46" customWidth="1"/>
    <col min="14851" max="14851" width="6.42578125" style="46" customWidth="1"/>
    <col min="14852" max="14852" width="47.42578125" style="46" customWidth="1"/>
    <col min="14853" max="14853" width="9" style="46" customWidth="1"/>
    <col min="14854" max="14854" width="5.85546875" style="46" customWidth="1"/>
    <col min="14855" max="14855" width="17.140625" style="46" customWidth="1"/>
    <col min="14856" max="14856" width="11.140625" style="46" customWidth="1"/>
    <col min="14857" max="14857" width="11.7109375" style="46" customWidth="1"/>
    <col min="14858" max="14858" width="13.42578125" style="46" customWidth="1"/>
    <col min="14859" max="14859" width="16.28515625" style="46" customWidth="1"/>
    <col min="14860" max="14860" width="15.85546875" style="46" customWidth="1"/>
    <col min="14861" max="14861" width="22.7109375" style="46" customWidth="1"/>
    <col min="14862" max="14862" width="9.42578125" style="46" customWidth="1"/>
    <col min="14863" max="14863" width="11.28515625" style="46" customWidth="1"/>
    <col min="14864" max="14864" width="17.42578125" style="46" customWidth="1"/>
    <col min="14865" max="14865" width="53" style="46" customWidth="1"/>
    <col min="14866" max="15105" width="40.85546875" style="46"/>
    <col min="15106" max="15106" width="4.85546875" style="46" customWidth="1"/>
    <col min="15107" max="15107" width="6.42578125" style="46" customWidth="1"/>
    <col min="15108" max="15108" width="47.42578125" style="46" customWidth="1"/>
    <col min="15109" max="15109" width="9" style="46" customWidth="1"/>
    <col min="15110" max="15110" width="5.85546875" style="46" customWidth="1"/>
    <col min="15111" max="15111" width="17.140625" style="46" customWidth="1"/>
    <col min="15112" max="15112" width="11.140625" style="46" customWidth="1"/>
    <col min="15113" max="15113" width="11.7109375" style="46" customWidth="1"/>
    <col min="15114" max="15114" width="13.42578125" style="46" customWidth="1"/>
    <col min="15115" max="15115" width="16.28515625" style="46" customWidth="1"/>
    <col min="15116" max="15116" width="15.85546875" style="46" customWidth="1"/>
    <col min="15117" max="15117" width="22.7109375" style="46" customWidth="1"/>
    <col min="15118" max="15118" width="9.42578125" style="46" customWidth="1"/>
    <col min="15119" max="15119" width="11.28515625" style="46" customWidth="1"/>
    <col min="15120" max="15120" width="17.42578125" style="46" customWidth="1"/>
    <col min="15121" max="15121" width="53" style="46" customWidth="1"/>
    <col min="15122" max="15361" width="40.85546875" style="46"/>
    <col min="15362" max="15362" width="4.85546875" style="46" customWidth="1"/>
    <col min="15363" max="15363" width="6.42578125" style="46" customWidth="1"/>
    <col min="15364" max="15364" width="47.42578125" style="46" customWidth="1"/>
    <col min="15365" max="15365" width="9" style="46" customWidth="1"/>
    <col min="15366" max="15366" width="5.85546875" style="46" customWidth="1"/>
    <col min="15367" max="15367" width="17.140625" style="46" customWidth="1"/>
    <col min="15368" max="15368" width="11.140625" style="46" customWidth="1"/>
    <col min="15369" max="15369" width="11.7109375" style="46" customWidth="1"/>
    <col min="15370" max="15370" width="13.42578125" style="46" customWidth="1"/>
    <col min="15371" max="15371" width="16.28515625" style="46" customWidth="1"/>
    <col min="15372" max="15372" width="15.85546875" style="46" customWidth="1"/>
    <col min="15373" max="15373" width="22.7109375" style="46" customWidth="1"/>
    <col min="15374" max="15374" width="9.42578125" style="46" customWidth="1"/>
    <col min="15375" max="15375" width="11.28515625" style="46" customWidth="1"/>
    <col min="15376" max="15376" width="17.42578125" style="46" customWidth="1"/>
    <col min="15377" max="15377" width="53" style="46" customWidth="1"/>
    <col min="15378" max="15617" width="40.85546875" style="46"/>
    <col min="15618" max="15618" width="4.85546875" style="46" customWidth="1"/>
    <col min="15619" max="15619" width="6.42578125" style="46" customWidth="1"/>
    <col min="15620" max="15620" width="47.42578125" style="46" customWidth="1"/>
    <col min="15621" max="15621" width="9" style="46" customWidth="1"/>
    <col min="15622" max="15622" width="5.85546875" style="46" customWidth="1"/>
    <col min="15623" max="15623" width="17.140625" style="46" customWidth="1"/>
    <col min="15624" max="15624" width="11.140625" style="46" customWidth="1"/>
    <col min="15625" max="15625" width="11.7109375" style="46" customWidth="1"/>
    <col min="15626" max="15626" width="13.42578125" style="46" customWidth="1"/>
    <col min="15627" max="15627" width="16.28515625" style="46" customWidth="1"/>
    <col min="15628" max="15628" width="15.85546875" style="46" customWidth="1"/>
    <col min="15629" max="15629" width="22.7109375" style="46" customWidth="1"/>
    <col min="15630" max="15630" width="9.42578125" style="46" customWidth="1"/>
    <col min="15631" max="15631" width="11.28515625" style="46" customWidth="1"/>
    <col min="15632" max="15632" width="17.42578125" style="46" customWidth="1"/>
    <col min="15633" max="15633" width="53" style="46" customWidth="1"/>
    <col min="15634" max="15873" width="40.85546875" style="46"/>
    <col min="15874" max="15874" width="4.85546875" style="46" customWidth="1"/>
    <col min="15875" max="15875" width="6.42578125" style="46" customWidth="1"/>
    <col min="15876" max="15876" width="47.42578125" style="46" customWidth="1"/>
    <col min="15877" max="15877" width="9" style="46" customWidth="1"/>
    <col min="15878" max="15878" width="5.85546875" style="46" customWidth="1"/>
    <col min="15879" max="15879" width="17.140625" style="46" customWidth="1"/>
    <col min="15880" max="15880" width="11.140625" style="46" customWidth="1"/>
    <col min="15881" max="15881" width="11.7109375" style="46" customWidth="1"/>
    <col min="15882" max="15882" width="13.42578125" style="46" customWidth="1"/>
    <col min="15883" max="15883" width="16.28515625" style="46" customWidth="1"/>
    <col min="15884" max="15884" width="15.85546875" style="46" customWidth="1"/>
    <col min="15885" max="15885" width="22.7109375" style="46" customWidth="1"/>
    <col min="15886" max="15886" width="9.42578125" style="46" customWidth="1"/>
    <col min="15887" max="15887" width="11.28515625" style="46" customWidth="1"/>
    <col min="15888" max="15888" width="17.42578125" style="46" customWidth="1"/>
    <col min="15889" max="15889" width="53" style="46" customWidth="1"/>
    <col min="15890" max="16129" width="40.85546875" style="46"/>
    <col min="16130" max="16130" width="4.85546875" style="46" customWidth="1"/>
    <col min="16131" max="16131" width="6.42578125" style="46" customWidth="1"/>
    <col min="16132" max="16132" width="47.42578125" style="46" customWidth="1"/>
    <col min="16133" max="16133" width="9" style="46" customWidth="1"/>
    <col min="16134" max="16134" width="5.85546875" style="46" customWidth="1"/>
    <col min="16135" max="16135" width="17.140625" style="46" customWidth="1"/>
    <col min="16136" max="16136" width="11.140625" style="46" customWidth="1"/>
    <col min="16137" max="16137" width="11.7109375" style="46" customWidth="1"/>
    <col min="16138" max="16138" width="13.42578125" style="46" customWidth="1"/>
    <col min="16139" max="16139" width="16.28515625" style="46" customWidth="1"/>
    <col min="16140" max="16140" width="15.85546875" style="46" customWidth="1"/>
    <col min="16141" max="16141" width="22.7109375" style="46" customWidth="1"/>
    <col min="16142" max="16142" width="9.42578125" style="46" customWidth="1"/>
    <col min="16143" max="16143" width="11.28515625" style="46" customWidth="1"/>
    <col min="16144" max="16144" width="17.42578125" style="46" customWidth="1"/>
    <col min="16145" max="16145" width="53" style="46" customWidth="1"/>
    <col min="16146" max="16384" width="40.85546875" style="46"/>
  </cols>
  <sheetData>
    <row r="2" spans="1:17" ht="18" x14ac:dyDescent="0.2">
      <c r="B2" s="45" t="s">
        <v>69</v>
      </c>
    </row>
    <row r="4" spans="1:17" ht="45.75" customHeight="1" x14ac:dyDescent="0.2">
      <c r="B4" s="41" t="s">
        <v>43</v>
      </c>
      <c r="C4" s="42"/>
      <c r="D4" s="42"/>
      <c r="E4" s="42"/>
      <c r="F4" s="42"/>
      <c r="G4" s="42"/>
      <c r="H4" s="42"/>
      <c r="I4" s="42"/>
      <c r="J4" s="42"/>
      <c r="K4" s="42"/>
      <c r="L4" s="43"/>
      <c r="M4" s="47" t="s">
        <v>44</v>
      </c>
      <c r="N4" s="48"/>
      <c r="O4" s="49"/>
      <c r="P4" s="49"/>
      <c r="Q4" s="50"/>
    </row>
    <row r="5" spans="1:17" ht="45.75" customHeight="1" thickBot="1" x14ac:dyDescent="0.25">
      <c r="A5" s="51"/>
      <c r="B5" s="52"/>
      <c r="C5" s="52" t="s">
        <v>45</v>
      </c>
      <c r="D5" s="52" t="s">
        <v>46</v>
      </c>
      <c r="E5" s="52" t="s">
        <v>59</v>
      </c>
      <c r="F5" s="52" t="s">
        <v>60</v>
      </c>
      <c r="G5" s="52" t="s">
        <v>61</v>
      </c>
      <c r="H5" s="52" t="s">
        <v>62</v>
      </c>
      <c r="I5" s="52" t="s">
        <v>63</v>
      </c>
      <c r="J5" s="52" t="s">
        <v>64</v>
      </c>
      <c r="K5" s="52" t="s">
        <v>65</v>
      </c>
      <c r="L5" s="52" t="s">
        <v>47</v>
      </c>
      <c r="M5" s="52" t="s">
        <v>66</v>
      </c>
      <c r="N5" s="52" t="s">
        <v>67</v>
      </c>
      <c r="O5" s="52" t="s">
        <v>70</v>
      </c>
      <c r="P5" s="52" t="s">
        <v>76</v>
      </c>
      <c r="Q5" s="52" t="s">
        <v>48</v>
      </c>
    </row>
    <row r="6" spans="1:17" ht="15" customHeight="1" x14ac:dyDescent="0.2">
      <c r="A6" s="51"/>
      <c r="B6" s="53" t="s">
        <v>15</v>
      </c>
      <c r="C6" s="54">
        <f>[1]Tariffs!B16</f>
        <v>100</v>
      </c>
      <c r="D6" s="55">
        <f>[1]Tariffs!C16</f>
        <v>1</v>
      </c>
      <c r="E6" s="82">
        <f ca="1">[1]Tariffs!D16</f>
        <v>1.84</v>
      </c>
      <c r="F6" s="56"/>
      <c r="G6" s="57"/>
      <c r="H6" s="58">
        <f ca="1">[1]Tariffs!G16</f>
        <v>4.34</v>
      </c>
      <c r="I6" s="59"/>
      <c r="J6" s="57"/>
      <c r="K6" s="60"/>
      <c r="L6" s="61" t="str">
        <f>[1]Tariffs!J16</f>
        <v>101, 400, 401, 999</v>
      </c>
      <c r="M6" s="62">
        <f ca="1">[1]Summary!$I$56</f>
        <v>2.2783424215083938</v>
      </c>
      <c r="N6" s="63">
        <f>[2]Summary!$I$56</f>
        <v>2.1696953320153858</v>
      </c>
      <c r="O6" s="64">
        <f t="shared" ref="O6:O21" ca="1" si="0">IF(N6="","",M6/N6-1)</f>
        <v>5.0074813679987118E-2</v>
      </c>
      <c r="P6" s="86">
        <f ca="1">[1]Summary!$J$56</f>
        <v>82.335682170390498</v>
      </c>
      <c r="Q6" s="65" t="s">
        <v>68</v>
      </c>
    </row>
    <row r="7" spans="1:17" ht="15" customHeight="1" x14ac:dyDescent="0.2">
      <c r="A7" s="51"/>
      <c r="B7" s="66" t="s">
        <v>16</v>
      </c>
      <c r="C7" s="67">
        <f>[1]Tariffs!B17</f>
        <v>120</v>
      </c>
      <c r="D7" s="68">
        <f>[1]Tariffs!C17</f>
        <v>2</v>
      </c>
      <c r="E7" s="69">
        <f ca="1">[1]Tariffs!D17</f>
        <v>2.3239999999999998</v>
      </c>
      <c r="F7" s="69">
        <f ca="1">[1]Tariffs!E17</f>
        <v>8.1000000000000003E-2</v>
      </c>
      <c r="G7" s="69"/>
      <c r="H7" s="70">
        <f ca="1">[1]Tariffs!G17</f>
        <v>4.34</v>
      </c>
      <c r="I7" s="71"/>
      <c r="J7" s="72"/>
      <c r="K7" s="73"/>
      <c r="L7" s="74" t="str">
        <f>[1]Tariffs!J17</f>
        <v>121, 123, 402, 403, 413</v>
      </c>
      <c r="M7" s="75">
        <f ca="1">[1]Summary!$I$60</f>
        <v>1.4484157064688981</v>
      </c>
      <c r="N7" s="75">
        <f>[2]Summary!$I$60</f>
        <v>1.3526170778676896</v>
      </c>
      <c r="O7" s="76">
        <f t="shared" ca="1" si="0"/>
        <v>7.0824648134879764E-2</v>
      </c>
      <c r="P7" s="87">
        <f ca="1">[1]Summary!$J$60</f>
        <v>90.870272296185973</v>
      </c>
      <c r="Q7" s="77" t="s">
        <v>68</v>
      </c>
    </row>
    <row r="8" spans="1:17" ht="15" customHeight="1" x14ac:dyDescent="0.2">
      <c r="A8" s="51"/>
      <c r="B8" s="66" t="s">
        <v>17</v>
      </c>
      <c r="C8" s="67">
        <f>[1]Tariffs!B18</f>
        <v>111</v>
      </c>
      <c r="D8" s="68">
        <f>[1]Tariffs!C18</f>
        <v>2</v>
      </c>
      <c r="E8" s="69">
        <f ca="1">[1]Tariffs!D18</f>
        <v>0.42</v>
      </c>
      <c r="F8" s="69"/>
      <c r="G8" s="69"/>
      <c r="H8" s="70"/>
      <c r="I8" s="71"/>
      <c r="J8" s="72"/>
      <c r="K8" s="73"/>
      <c r="L8" s="74" t="str">
        <f>[1]Tariffs!J18</f>
        <v>130, 131, 414, 415, 416</v>
      </c>
      <c r="M8" s="75">
        <f ca="1">[1]Summary!$I$64</f>
        <v>0.42000000000000004</v>
      </c>
      <c r="N8" s="75">
        <f>[2]Summary!$I$64</f>
        <v>0.27400000000000002</v>
      </c>
      <c r="O8" s="76">
        <f t="shared" ca="1" si="0"/>
        <v>0.53284671532846728</v>
      </c>
      <c r="P8" s="87">
        <f ca="1">[1]Summary!$J$64</f>
        <v>17.203613679639883</v>
      </c>
      <c r="Q8" s="74" t="s">
        <v>71</v>
      </c>
    </row>
    <row r="9" spans="1:17" ht="15" customHeight="1" x14ac:dyDescent="0.2">
      <c r="A9" s="51"/>
      <c r="B9" s="66" t="s">
        <v>18</v>
      </c>
      <c r="C9" s="67">
        <f>[1]Tariffs!B19</f>
        <v>240</v>
      </c>
      <c r="D9" s="68">
        <f>[1]Tariffs!C19</f>
        <v>3</v>
      </c>
      <c r="E9" s="69">
        <f ca="1">[1]Tariffs!D19</f>
        <v>1.89</v>
      </c>
      <c r="F9" s="69"/>
      <c r="G9" s="69"/>
      <c r="H9" s="70">
        <f ca="1">[1]Tariffs!G19</f>
        <v>3.99</v>
      </c>
      <c r="I9" s="71"/>
      <c r="J9" s="72"/>
      <c r="K9" s="73"/>
      <c r="L9" s="74" t="str">
        <f>[1]Tariffs!J19</f>
        <v>241, 404, 405</v>
      </c>
      <c r="M9" s="75">
        <f ca="1">[1]Summary!$I$68</f>
        <v>1.9888055536046014</v>
      </c>
      <c r="N9" s="75">
        <f>[2]Summary!$I$68</f>
        <v>1.6597276251621746</v>
      </c>
      <c r="O9" s="76">
        <f t="shared" ca="1" si="0"/>
        <v>0.19827224868313675</v>
      </c>
      <c r="P9" s="87">
        <f ca="1">[1]Summary!$J$68</f>
        <v>293.14111022370508</v>
      </c>
      <c r="Q9" s="74" t="s">
        <v>72</v>
      </c>
    </row>
    <row r="10" spans="1:17" ht="15" customHeight="1" x14ac:dyDescent="0.2">
      <c r="A10" s="51"/>
      <c r="B10" s="66" t="s">
        <v>19</v>
      </c>
      <c r="C10" s="67">
        <f>[1]Tariffs!B20</f>
        <v>246</v>
      </c>
      <c r="D10" s="68">
        <f>[1]Tariffs!C20</f>
        <v>4</v>
      </c>
      <c r="E10" s="69">
        <f ca="1">[1]Tariffs!D20</f>
        <v>2.3780000000000001</v>
      </c>
      <c r="F10" s="69">
        <f ca="1">[1]Tariffs!E20</f>
        <v>0.27</v>
      </c>
      <c r="G10" s="69"/>
      <c r="H10" s="70">
        <f ca="1">[1]Tariffs!G20</f>
        <v>3.99</v>
      </c>
      <c r="I10" s="71"/>
      <c r="J10" s="72"/>
      <c r="K10" s="73"/>
      <c r="L10" s="74" t="str">
        <f>[1]Tariffs!J20</f>
        <v>249, 250, 275, 406, 407, 417, 418</v>
      </c>
      <c r="M10" s="75">
        <f ca="1">[1]Summary!$I$72</f>
        <v>1.5498056459377412</v>
      </c>
      <c r="N10" s="75">
        <f>[2]Summary!$I$72</f>
        <v>1.3249490250979732</v>
      </c>
      <c r="O10" s="76">
        <f t="shared" ca="1" si="0"/>
        <v>0.16970963907320202</v>
      </c>
      <c r="P10" s="87">
        <f ca="1">[1]Summary!$J$72</f>
        <v>442.45751375637377</v>
      </c>
      <c r="Q10" s="74" t="s">
        <v>72</v>
      </c>
    </row>
    <row r="11" spans="1:17" ht="15" customHeight="1" x14ac:dyDescent="0.2">
      <c r="A11" s="51"/>
      <c r="B11" s="66" t="s">
        <v>20</v>
      </c>
      <c r="C11" s="67">
        <f>[1]Tariffs!B21</f>
        <v>214</v>
      </c>
      <c r="D11" s="68">
        <f>[1]Tariffs!C21</f>
        <v>4</v>
      </c>
      <c r="E11" s="69">
        <f ca="1">[1]Tariffs!D21</f>
        <v>0.49399999999999999</v>
      </c>
      <c r="F11" s="69"/>
      <c r="G11" s="69"/>
      <c r="H11" s="70"/>
      <c r="I11" s="71"/>
      <c r="J11" s="72"/>
      <c r="K11" s="73"/>
      <c r="L11" s="74" t="str">
        <f>[1]Tariffs!J21</f>
        <v>268, 419, 420</v>
      </c>
      <c r="M11" s="75">
        <f ca="1">[1]Summary!$I$76</f>
        <v>0.49399999999999999</v>
      </c>
      <c r="N11" s="75">
        <f>[2]Summary!$I$76</f>
        <v>0.41799999999999998</v>
      </c>
      <c r="O11" s="76">
        <f t="shared" ca="1" si="0"/>
        <v>0.18181818181818188</v>
      </c>
      <c r="P11" s="87">
        <f ca="1">[1]Summary!$J$76</f>
        <v>48.444103686056422</v>
      </c>
      <c r="Q11" s="74" t="s">
        <v>71</v>
      </c>
    </row>
    <row r="12" spans="1:17" ht="14.25" x14ac:dyDescent="0.2">
      <c r="A12" s="51"/>
      <c r="B12" s="66" t="s">
        <v>21</v>
      </c>
      <c r="C12" s="67">
        <f>[1]Tariffs!B22</f>
        <v>290</v>
      </c>
      <c r="D12" s="78" t="str">
        <f>[1]Tariffs!C22</f>
        <v>5-8</v>
      </c>
      <c r="E12" s="69">
        <f ca="1">[1]Tariffs!D22</f>
        <v>1.8240000000000001</v>
      </c>
      <c r="F12" s="69">
        <f ca="1">[1]Tariffs!E22</f>
        <v>0.06</v>
      </c>
      <c r="G12" s="69"/>
      <c r="H12" s="70">
        <f ca="1">[1]Tariffs!G22</f>
        <v>27.93</v>
      </c>
      <c r="I12" s="71"/>
      <c r="J12" s="72"/>
      <c r="K12" s="73"/>
      <c r="L12" s="74" t="str">
        <f>[1]Tariffs!J22</f>
        <v>280, 287, 408, 409, 421</v>
      </c>
      <c r="M12" s="75">
        <f ca="1">[1]Summary!$I$80</f>
        <v>1.5853136081654955</v>
      </c>
      <c r="N12" s="75">
        <f>[2]Summary!$I$80</f>
        <v>1.3888208677834943</v>
      </c>
      <c r="O12" s="76">
        <f t="shared" ca="1" si="0"/>
        <v>0.14148170216911859</v>
      </c>
      <c r="P12" s="87">
        <f ca="1">[1]Summary!$J$80</f>
        <v>1798.0114848478472</v>
      </c>
      <c r="Q12" s="74" t="s">
        <v>72</v>
      </c>
    </row>
    <row r="13" spans="1:17" ht="15" customHeight="1" x14ac:dyDescent="0.2">
      <c r="A13" s="51"/>
      <c r="B13" s="66" t="s">
        <v>22</v>
      </c>
      <c r="C13" s="67" t="str">
        <f>[1]Tariffs!B23</f>
        <v>-</v>
      </c>
      <c r="D13" s="78" t="str">
        <f>[1]Tariffs!C23</f>
        <v>5-8</v>
      </c>
      <c r="E13" s="69">
        <f ca="1">[1]Tariffs!D23</f>
        <v>1.19</v>
      </c>
      <c r="F13" s="69">
        <f ca="1">[1]Tariffs!E23</f>
        <v>3.7999999999999999E-2</v>
      </c>
      <c r="G13" s="69"/>
      <c r="H13" s="70">
        <f ca="1">[1]Tariffs!G23</f>
        <v>39.82</v>
      </c>
      <c r="I13" s="71"/>
      <c r="J13" s="72"/>
      <c r="K13" s="73"/>
      <c r="L13" s="74" t="str">
        <f>[1]Tariffs!J23</f>
        <v>-</v>
      </c>
      <c r="M13" s="75" t="str">
        <f ca="1">[1]Summary!$I$84</f>
        <v/>
      </c>
      <c r="N13" s="75" t="str">
        <f>[2]Summary!$I$84</f>
        <v/>
      </c>
      <c r="O13" s="76" t="str">
        <f t="shared" si="0"/>
        <v/>
      </c>
      <c r="P13" s="87" t="str">
        <f ca="1">[1]Summary!$J$84</f>
        <v/>
      </c>
      <c r="Q13" s="74"/>
    </row>
    <row r="14" spans="1:17" ht="15" customHeight="1" x14ac:dyDescent="0.2">
      <c r="A14" s="51"/>
      <c r="B14" s="66" t="s">
        <v>23</v>
      </c>
      <c r="C14" s="67">
        <f>[1]Tariffs!B24</f>
        <v>580</v>
      </c>
      <c r="D14" s="78" t="str">
        <f>[1]Tariffs!C24</f>
        <v>5-8</v>
      </c>
      <c r="E14" s="69">
        <f ca="1">[1]Tariffs!D24</f>
        <v>1.5169999999999999</v>
      </c>
      <c r="F14" s="69">
        <f ca="1">[1]Tariffs!E24</f>
        <v>3.2000000000000001E-2</v>
      </c>
      <c r="G14" s="69"/>
      <c r="H14" s="70">
        <f ca="1">[1]Tariffs!G24</f>
        <v>170.38</v>
      </c>
      <c r="I14" s="71"/>
      <c r="J14" s="72"/>
      <c r="K14" s="73"/>
      <c r="L14" s="74">
        <f>[1]Tariffs!J24</f>
        <v>410</v>
      </c>
      <c r="M14" s="75">
        <f ca="1">[1]Summary!$I$86</f>
        <v>1.7058888300363475</v>
      </c>
      <c r="N14" s="75">
        <f>[2]Summary!$I$86</f>
        <v>1.4468770583574806</v>
      </c>
      <c r="O14" s="76">
        <f t="shared" ca="1" si="0"/>
        <v>0.1790143607452741</v>
      </c>
      <c r="P14" s="87">
        <f ca="1">[1]Summary!$J$86</f>
        <v>2284.1501620024233</v>
      </c>
      <c r="Q14" s="74" t="s">
        <v>72</v>
      </c>
    </row>
    <row r="15" spans="1:17" ht="15" customHeight="1" x14ac:dyDescent="0.2">
      <c r="A15" s="51"/>
      <c r="B15" s="66" t="s">
        <v>24</v>
      </c>
      <c r="C15" s="67">
        <f>[1]Tariffs!B25</f>
        <v>281</v>
      </c>
      <c r="D15" s="68">
        <f>[1]Tariffs!C25</f>
        <v>0</v>
      </c>
      <c r="E15" s="69">
        <f ca="1">[1]Tariffs!D25</f>
        <v>7.2160000000000002</v>
      </c>
      <c r="F15" s="69">
        <f ca="1">[1]Tariffs!E25</f>
        <v>0.73399999999999999</v>
      </c>
      <c r="G15" s="69">
        <f ca="1">[1]Tariffs!F25</f>
        <v>4.3999999999999997E-2</v>
      </c>
      <c r="H15" s="70">
        <f ca="1">[1]Tariffs!G25</f>
        <v>11.91</v>
      </c>
      <c r="I15" s="70">
        <f ca="1">[1]Tariffs!H25</f>
        <v>1.29</v>
      </c>
      <c r="J15" s="79">
        <f ca="1">[1]Tariffs!I25</f>
        <v>0.28399999999999997</v>
      </c>
      <c r="K15" s="80">
        <f ca="1">I15</f>
        <v>1.29</v>
      </c>
      <c r="L15" s="74" t="str">
        <f>[1]Tariffs!J25</f>
        <v>244, 248, 257, 291, 297</v>
      </c>
      <c r="M15" s="75">
        <f ca="1">[1]Summary!$I$88</f>
        <v>1.4985817724340151</v>
      </c>
      <c r="N15" s="75">
        <f>[2]Summary!$I$88</f>
        <v>1.3437725208386844</v>
      </c>
      <c r="O15" s="76">
        <f t="shared" ca="1" si="0"/>
        <v>0.11520495410838594</v>
      </c>
      <c r="P15" s="87">
        <f ca="1">[1]Summary!$J$88</f>
        <v>6335.2456498175397</v>
      </c>
      <c r="Q15" s="77" t="s">
        <v>73</v>
      </c>
    </row>
    <row r="16" spans="1:17" ht="15" customHeight="1" x14ac:dyDescent="0.2">
      <c r="A16" s="51"/>
      <c r="B16" s="66" t="s">
        <v>25</v>
      </c>
      <c r="C16" s="67">
        <f>[1]Tariffs!B26</f>
        <v>471</v>
      </c>
      <c r="D16" s="68">
        <f>[1]Tariffs!C26</f>
        <v>0</v>
      </c>
      <c r="E16" s="69">
        <f ca="1">[1]Tariffs!D26</f>
        <v>6.0359999999999996</v>
      </c>
      <c r="F16" s="69">
        <f ca="1">[1]Tariffs!E26</f>
        <v>0.56599999999999995</v>
      </c>
      <c r="G16" s="69">
        <f ca="1">[1]Tariffs!F26</f>
        <v>3.1E-2</v>
      </c>
      <c r="H16" s="70">
        <f ca="1">[1]Tariffs!G26</f>
        <v>39.82</v>
      </c>
      <c r="I16" s="70">
        <f ca="1">[1]Tariffs!H26</f>
        <v>1.72</v>
      </c>
      <c r="J16" s="79">
        <f ca="1">[1]Tariffs!I26</f>
        <v>0.218</v>
      </c>
      <c r="K16" s="80">
        <f t="shared" ref="K16:K18" ca="1" si="1">I16</f>
        <v>1.72</v>
      </c>
      <c r="L16" s="74">
        <f>[1]Tariffs!J26</f>
        <v>472</v>
      </c>
      <c r="M16" s="75">
        <f ca="1">[1]Summary!$I$92</f>
        <v>1.3182069960329534</v>
      </c>
      <c r="N16" s="75">
        <f>[2]Summary!$I$92</f>
        <v>1.1776593105867936</v>
      </c>
      <c r="O16" s="76">
        <f t="shared" ca="1" si="0"/>
        <v>0.11934494482630043</v>
      </c>
      <c r="P16" s="87">
        <f ca="1">[1]Summary!$J$92</f>
        <v>10954.113510790035</v>
      </c>
      <c r="Q16" s="74" t="s">
        <v>72</v>
      </c>
    </row>
    <row r="17" spans="1:17" ht="15" customHeight="1" x14ac:dyDescent="0.2">
      <c r="A17" s="51"/>
      <c r="B17" s="66" t="s">
        <v>26</v>
      </c>
      <c r="C17" s="67">
        <f>[1]Tariffs!B27</f>
        <v>581</v>
      </c>
      <c r="D17" s="68">
        <f>[1]Tariffs!C27</f>
        <v>0</v>
      </c>
      <c r="E17" s="69">
        <f ca="1">[1]Tariffs!D27</f>
        <v>4.9539999999999997</v>
      </c>
      <c r="F17" s="69">
        <f ca="1">[1]Tariffs!E27</f>
        <v>0.42599999999999999</v>
      </c>
      <c r="G17" s="69">
        <f ca="1">[1]Tariffs!F27</f>
        <v>2.1000000000000001E-2</v>
      </c>
      <c r="H17" s="70">
        <f ca="1">[1]Tariffs!G27</f>
        <v>101.26</v>
      </c>
      <c r="I17" s="70">
        <f ca="1">[1]Tariffs!H27</f>
        <v>1.61</v>
      </c>
      <c r="J17" s="79">
        <f ca="1">[1]Tariffs!I27</f>
        <v>0.16900000000000001</v>
      </c>
      <c r="K17" s="80">
        <f t="shared" ca="1" si="1"/>
        <v>1.61</v>
      </c>
      <c r="L17" s="74" t="str">
        <f>[1]Tariffs!J27</f>
        <v>500, 501, 502, 741, 742, 743, 744</v>
      </c>
      <c r="M17" s="75">
        <f ca="1">[1]Summary!$I$95</f>
        <v>0.98092194050066617</v>
      </c>
      <c r="N17" s="75">
        <f>[2]Summary!$I$95</f>
        <v>0.92378883270753176</v>
      </c>
      <c r="O17" s="76">
        <f t="shared" ca="1" si="0"/>
        <v>6.1846501895550077E-2</v>
      </c>
      <c r="P17" s="87">
        <f ca="1">[1]Summary!$J$95</f>
        <v>32559.907398574825</v>
      </c>
      <c r="Q17" s="74" t="s">
        <v>68</v>
      </c>
    </row>
    <row r="18" spans="1:17" ht="15" customHeight="1" x14ac:dyDescent="0.2">
      <c r="A18" s="51"/>
      <c r="B18" s="66" t="s">
        <v>27</v>
      </c>
      <c r="C18" s="67">
        <f>[1]Tariffs!B28</f>
        <v>685</v>
      </c>
      <c r="D18" s="78">
        <f>[1]Tariffs!C28</f>
        <v>0</v>
      </c>
      <c r="E18" s="69">
        <f ca="1">[1]Tariffs!D28</f>
        <v>3.9950000000000001</v>
      </c>
      <c r="F18" s="69">
        <f ca="1">[1]Tariffs!E28</f>
        <v>0.27900000000000003</v>
      </c>
      <c r="G18" s="69">
        <f ca="1">[1]Tariffs!F28</f>
        <v>8.9999999999999993E-3</v>
      </c>
      <c r="H18" s="70">
        <f ca="1">[1]Tariffs!G28</f>
        <v>195.96</v>
      </c>
      <c r="I18" s="70">
        <f ca="1">[1]Tariffs!H28</f>
        <v>2.4900000000000002</v>
      </c>
      <c r="J18" s="79">
        <f ca="1">[1]Tariffs!I28</f>
        <v>0.12</v>
      </c>
      <c r="K18" s="80">
        <f t="shared" ca="1" si="1"/>
        <v>2.4900000000000002</v>
      </c>
      <c r="L18" s="74">
        <f>[1]Tariffs!J28</f>
        <v>686</v>
      </c>
      <c r="M18" s="75">
        <f ca="1">[1]Summary!$I$98</f>
        <v>0.97921288900594083</v>
      </c>
      <c r="N18" s="75">
        <f>[2]Summary!$I$98</f>
        <v>0.77820570747907536</v>
      </c>
      <c r="O18" s="76">
        <f t="shared" ca="1" si="0"/>
        <v>0.25829569173684086</v>
      </c>
      <c r="P18" s="87">
        <f ca="1">[1]Summary!$J$98</f>
        <v>61283.600350400462</v>
      </c>
      <c r="Q18" s="74" t="s">
        <v>74</v>
      </c>
    </row>
    <row r="19" spans="1:17" ht="15" customHeight="1" x14ac:dyDescent="0.2">
      <c r="A19" s="51"/>
      <c r="B19" s="66" t="s">
        <v>28</v>
      </c>
      <c r="C19" s="67" t="str">
        <f>[1]Tariffs!B29</f>
        <v>812 &amp; 912</v>
      </c>
      <c r="D19" s="78" t="str">
        <f>[1]Tariffs!C29</f>
        <v>1&amp;8</v>
      </c>
      <c r="E19" s="69">
        <f ca="1">[1]Tariffs!D29</f>
        <v>1.861</v>
      </c>
      <c r="F19" s="69"/>
      <c r="G19" s="69"/>
      <c r="H19" s="70"/>
      <c r="I19" s="71"/>
      <c r="J19" s="72"/>
      <c r="K19" s="73"/>
      <c r="L19" s="74" t="str">
        <f>[1]Tariffs!J29</f>
        <v>-</v>
      </c>
      <c r="M19" s="75">
        <f ca="1">[1]Summary!$I$100</f>
        <v>1.861</v>
      </c>
      <c r="N19" s="75">
        <f>[2]Summary!$I$100</f>
        <v>1.8010000000000002</v>
      </c>
      <c r="O19" s="76">
        <f t="shared" ca="1" si="0"/>
        <v>3.331482509716821E-2</v>
      </c>
      <c r="P19" s="87">
        <f ca="1">[1]Summary!$J$100</f>
        <v>2216.0154562190746</v>
      </c>
      <c r="Q19" s="74" t="s">
        <v>68</v>
      </c>
    </row>
    <row r="20" spans="1:17" ht="15" customHeight="1" x14ac:dyDescent="0.2">
      <c r="A20" s="51"/>
      <c r="B20" s="66" t="s">
        <v>29</v>
      </c>
      <c r="C20" s="67" t="str">
        <f>[1]Tariffs!B30</f>
        <v>813 &amp; 913</v>
      </c>
      <c r="D20" s="68">
        <f>[1]Tariffs!C30</f>
        <v>0</v>
      </c>
      <c r="E20" s="69">
        <f ca="1">[1]Tariffs!D30</f>
        <v>19.103999999999999</v>
      </c>
      <c r="F20" s="69">
        <f ca="1">[1]Tariffs!E30</f>
        <v>2.0710000000000002</v>
      </c>
      <c r="G20" s="69">
        <f ca="1">[1]Tariffs!F30</f>
        <v>0.13300000000000001</v>
      </c>
      <c r="H20" s="70"/>
      <c r="I20" s="71"/>
      <c r="J20" s="72"/>
      <c r="K20" s="73"/>
      <c r="L20" s="74" t="str">
        <f>[1]Tariffs!J30</f>
        <v>-</v>
      </c>
      <c r="M20" s="75">
        <f ca="1">[1]Summary!$I$104</f>
        <v>1.7541088401842946</v>
      </c>
      <c r="N20" s="75">
        <f>[2]Summary!$I$104</f>
        <v>1.7890393703911169</v>
      </c>
      <c r="O20" s="76">
        <f t="shared" ca="1" si="0"/>
        <v>-1.952474092237888E-2</v>
      </c>
      <c r="P20" s="87">
        <f ca="1">[1]Summary!$J$104</f>
        <v>330943.00728136301</v>
      </c>
      <c r="Q20" s="74" t="s">
        <v>75</v>
      </c>
    </row>
    <row r="21" spans="1:17" ht="15" customHeight="1" x14ac:dyDescent="0.2">
      <c r="A21" s="51"/>
      <c r="B21" s="66" t="s">
        <v>49</v>
      </c>
      <c r="C21" s="67">
        <f>[1]Tariffs!B31</f>
        <v>20</v>
      </c>
      <c r="D21" s="68">
        <f>[1]Tariffs!C31</f>
        <v>8</v>
      </c>
      <c r="E21" s="69">
        <f ca="1">[1]Tariffs!D31</f>
        <v>-0.55400000000000005</v>
      </c>
      <c r="F21" s="69"/>
      <c r="G21" s="69"/>
      <c r="H21" s="70"/>
      <c r="I21" s="71"/>
      <c r="J21" s="72"/>
      <c r="K21" s="73"/>
      <c r="L21" s="74" t="str">
        <f>[1]Tariffs!J31</f>
        <v>17, 18, 21, 411, 412</v>
      </c>
      <c r="M21" s="75">
        <f ca="1">[1]Summary!$I$108</f>
        <v>-0.55400000000000005</v>
      </c>
      <c r="N21" s="75">
        <f>[2]Summary!$I$108</f>
        <v>-0.51000000000000012</v>
      </c>
      <c r="O21" s="76">
        <f t="shared" ca="1" si="0"/>
        <v>8.6274509803921484E-2</v>
      </c>
      <c r="P21" s="87">
        <f ca="1">[1]Summary!$J$108</f>
        <v>-19.955709545454546</v>
      </c>
      <c r="Q21" s="81"/>
    </row>
    <row r="22" spans="1:17" ht="15" customHeight="1" x14ac:dyDescent="0.2">
      <c r="A22" s="51"/>
      <c r="B22" s="66" t="s">
        <v>50</v>
      </c>
      <c r="C22" s="67">
        <f>[1]Tariffs!B32</f>
        <v>30</v>
      </c>
      <c r="D22" s="78">
        <f>[1]Tariffs!C32</f>
        <v>8</v>
      </c>
      <c r="E22" s="69">
        <f ca="1">[1]Tariffs!D32</f>
        <v>-0.49</v>
      </c>
      <c r="F22" s="69"/>
      <c r="G22" s="69"/>
      <c r="H22" s="70"/>
      <c r="I22" s="71"/>
      <c r="J22" s="72"/>
      <c r="K22" s="73"/>
      <c r="L22" s="74" t="str">
        <f>[1]Tariffs!J32</f>
        <v>-</v>
      </c>
      <c r="M22" s="75" t="str">
        <f ca="1">[1]Summary!$I$112</f>
        <v/>
      </c>
      <c r="N22" s="75" t="str">
        <f>[2]Summary!$I$112</f>
        <v/>
      </c>
      <c r="O22" s="76" t="str">
        <f>IF(N22="","",M22/N22-1)</f>
        <v/>
      </c>
      <c r="P22" s="87" t="str">
        <f ca="1">[1]Summary!$J$112</f>
        <v/>
      </c>
      <c r="Q22" s="81"/>
    </row>
    <row r="23" spans="1:17" ht="14.25" x14ac:dyDescent="0.2">
      <c r="A23" s="51"/>
      <c r="B23" s="66" t="s">
        <v>51</v>
      </c>
      <c r="C23" s="67">
        <f>[1]Tariffs!B33</f>
        <v>22</v>
      </c>
      <c r="D23" s="68">
        <f>[1]Tariffs!C33</f>
        <v>0</v>
      </c>
      <c r="E23" s="69">
        <f ca="1">[1]Tariffs!D33</f>
        <v>-0.55400000000000005</v>
      </c>
      <c r="F23" s="69"/>
      <c r="G23" s="69"/>
      <c r="H23" s="70"/>
      <c r="I23" s="71"/>
      <c r="J23" s="79">
        <f ca="1">[1]Tariffs!I33</f>
        <v>0.14099999999999999</v>
      </c>
      <c r="K23" s="73"/>
      <c r="L23" s="74" t="str">
        <f>[1]Tariffs!J33</f>
        <v>12, 40</v>
      </c>
      <c r="M23" s="75">
        <f ca="1">[1]Summary!$I$115</f>
        <v>-0.55399999989857229</v>
      </c>
      <c r="N23" s="75">
        <f>[2]Summary!$I$115</f>
        <v>-0.50999999990169043</v>
      </c>
      <c r="O23" s="76">
        <f t="shared" ref="O23:O30" ca="1" si="2">IF(N23="","",M23/N23-1)</f>
        <v>8.6274509814438183E-2</v>
      </c>
      <c r="P23" s="87">
        <f ca="1">[1]Summary!$J$115</f>
        <v>-7273.5798764461115</v>
      </c>
      <c r="Q23" s="81"/>
    </row>
    <row r="24" spans="1:17" ht="15" customHeight="1" x14ac:dyDescent="0.2">
      <c r="A24" s="51"/>
      <c r="B24" s="66" t="s">
        <v>52</v>
      </c>
      <c r="C24" s="67">
        <f>[1]Tariffs!B34</f>
        <v>24</v>
      </c>
      <c r="D24" s="68">
        <f>[1]Tariffs!C34</f>
        <v>0</v>
      </c>
      <c r="E24" s="69">
        <f ca="1">[1]Tariffs!D34</f>
        <v>-3.5110000000000001</v>
      </c>
      <c r="F24" s="69">
        <f ca="1">[1]Tariffs!E34</f>
        <v>-0.53300000000000003</v>
      </c>
      <c r="G24" s="69">
        <f ca="1">[1]Tariffs!F34</f>
        <v>-3.9E-2</v>
      </c>
      <c r="H24" s="70"/>
      <c r="I24" s="71"/>
      <c r="J24" s="79">
        <f ca="1">[1]Tariffs!I34</f>
        <v>0.14099999999999999</v>
      </c>
      <c r="K24" s="73"/>
      <c r="L24" s="74" t="str">
        <f>[1]Tariffs!J34</f>
        <v>-</v>
      </c>
      <c r="M24" s="75">
        <f ca="1">[1]Summary!$I$119</f>
        <v>-0.46838219895287964</v>
      </c>
      <c r="N24" s="75" t="str">
        <f>[2]Summary!$I$119</f>
        <v/>
      </c>
      <c r="O24" s="76" t="str">
        <f t="shared" si="2"/>
        <v/>
      </c>
      <c r="P24" s="87">
        <f ca="1">[1]Summary!$J$119</f>
        <v>-3.5784400000000001</v>
      </c>
      <c r="Q24" s="81"/>
    </row>
    <row r="25" spans="1:17" ht="15" customHeight="1" x14ac:dyDescent="0.2">
      <c r="A25" s="51"/>
      <c r="B25" s="66" t="s">
        <v>53</v>
      </c>
      <c r="C25" s="67">
        <f>[1]Tariffs!B35</f>
        <v>23</v>
      </c>
      <c r="D25" s="68">
        <f>[1]Tariffs!C35</f>
        <v>0</v>
      </c>
      <c r="E25" s="69">
        <f ca="1">[1]Tariffs!D35</f>
        <v>-0.49</v>
      </c>
      <c r="F25" s="69"/>
      <c r="G25" s="69"/>
      <c r="H25" s="70"/>
      <c r="I25" s="71"/>
      <c r="J25" s="79">
        <f ca="1">[1]Tariffs!I35</f>
        <v>0.13500000000000001</v>
      </c>
      <c r="K25" s="73"/>
      <c r="L25" s="74">
        <f>[1]Tariffs!J35</f>
        <v>14</v>
      </c>
      <c r="M25" s="75" t="str">
        <f ca="1">[1]Summary!$I$123</f>
        <v/>
      </c>
      <c r="N25" s="75" t="str">
        <f>[2]Summary!$I$123</f>
        <v/>
      </c>
      <c r="O25" s="76" t="str">
        <f t="shared" si="2"/>
        <v/>
      </c>
      <c r="P25" s="87">
        <f ca="1">[1]Summary!$J$123</f>
        <v>0</v>
      </c>
      <c r="Q25" s="81"/>
    </row>
    <row r="26" spans="1:17" ht="15" customHeight="1" x14ac:dyDescent="0.2">
      <c r="A26" s="51"/>
      <c r="B26" s="66" t="s">
        <v>54</v>
      </c>
      <c r="C26" s="67">
        <f>[1]Tariffs!B36</f>
        <v>25</v>
      </c>
      <c r="D26" s="68">
        <f>[1]Tariffs!C36</f>
        <v>0</v>
      </c>
      <c r="E26" s="69">
        <f ca="1">[1]Tariffs!D36</f>
        <v>-3.121</v>
      </c>
      <c r="F26" s="69">
        <f ca="1">[1]Tariffs!E36</f>
        <v>-0.46899999999999997</v>
      </c>
      <c r="G26" s="69">
        <f ca="1">[1]Tariffs!F36</f>
        <v>-3.4000000000000002E-2</v>
      </c>
      <c r="H26" s="70"/>
      <c r="I26" s="71"/>
      <c r="J26" s="79">
        <f ca="1">[1]Tariffs!I36</f>
        <v>0.13500000000000001</v>
      </c>
      <c r="K26" s="73"/>
      <c r="L26" s="74" t="str">
        <f>[1]Tariffs!J36</f>
        <v>-</v>
      </c>
      <c r="M26" s="75" t="str">
        <f ca="1">[1]Summary!$I$126</f>
        <v/>
      </c>
      <c r="N26" s="75" t="str">
        <f>[2]Summary!$I$126</f>
        <v/>
      </c>
      <c r="O26" s="76" t="str">
        <f t="shared" si="2"/>
        <v/>
      </c>
      <c r="P26" s="87" t="str">
        <f ca="1">[1]Summary!$J$126</f>
        <v/>
      </c>
      <c r="Q26" s="81"/>
    </row>
    <row r="27" spans="1:17" ht="14.25" x14ac:dyDescent="0.2">
      <c r="A27" s="51"/>
      <c r="B27" s="66" t="s">
        <v>55</v>
      </c>
      <c r="C27" s="67">
        <f>[1]Tariffs!B37</f>
        <v>26</v>
      </c>
      <c r="D27" s="68">
        <f>[1]Tariffs!C37</f>
        <v>0</v>
      </c>
      <c r="E27" s="69">
        <f ca="1">[1]Tariffs!D37</f>
        <v>-0.34899999999999998</v>
      </c>
      <c r="F27" s="69"/>
      <c r="G27" s="69"/>
      <c r="H27" s="70">
        <f ca="1">[1]Tariffs!G37</f>
        <v>107.04</v>
      </c>
      <c r="I27" s="71"/>
      <c r="J27" s="79">
        <f ca="1">[1]Tariffs!I37</f>
        <v>0.105</v>
      </c>
      <c r="K27" s="73"/>
      <c r="L27" s="74" t="str">
        <f>[1]Tariffs!J37</f>
        <v>15, 41</v>
      </c>
      <c r="M27" s="75">
        <f ca="1">[1]Summary!$I$129</f>
        <v>-0.34398039564855065</v>
      </c>
      <c r="N27" s="75">
        <f>[2]Summary!$I$129</f>
        <v>-0.31518930133302359</v>
      </c>
      <c r="O27" s="76">
        <f t="shared" ca="1" si="2"/>
        <v>9.1345404789316964E-2</v>
      </c>
      <c r="P27" s="87">
        <f ca="1">[1]Summary!$J$129</f>
        <v>-26790.811204477614</v>
      </c>
      <c r="Q27" s="81"/>
    </row>
    <row r="28" spans="1:17" ht="14.25" x14ac:dyDescent="0.2">
      <c r="A28" s="51"/>
      <c r="B28" s="66" t="s">
        <v>56</v>
      </c>
      <c r="C28" s="67">
        <f>[1]Tariffs!B38</f>
        <v>28</v>
      </c>
      <c r="D28" s="68">
        <f>[1]Tariffs!C38</f>
        <v>0</v>
      </c>
      <c r="E28" s="69">
        <f ca="1">[1]Tariffs!D38</f>
        <v>-2.2669999999999999</v>
      </c>
      <c r="F28" s="69">
        <f ca="1">[1]Tariffs!E38</f>
        <v>-0.32300000000000001</v>
      </c>
      <c r="G28" s="69">
        <f ca="1">[1]Tariffs!F38</f>
        <v>-2.1000000000000001E-2</v>
      </c>
      <c r="H28" s="70">
        <f ca="1">[1]Tariffs!G38</f>
        <v>107.04</v>
      </c>
      <c r="I28" s="71"/>
      <c r="J28" s="79">
        <f ca="1">[1]Tariffs!I38</f>
        <v>0.105</v>
      </c>
      <c r="K28" s="73"/>
      <c r="L28" s="74" t="str">
        <f>[1]Tariffs!J38</f>
        <v>-</v>
      </c>
      <c r="M28" s="75">
        <f ca="1">[1]Summary!$I$132</f>
        <v>-0.54659711422173274</v>
      </c>
      <c r="N28" s="75">
        <f>[2]Summary!$I$132</f>
        <v>-0.877678845712213</v>
      </c>
      <c r="O28" s="76">
        <f t="shared" ca="1" si="2"/>
        <v>-0.37722423538853356</v>
      </c>
      <c r="P28" s="87">
        <f ca="1">[1]Summary!$J$132</f>
        <v>-22035.592130833331</v>
      </c>
      <c r="Q28" s="81"/>
    </row>
    <row r="29" spans="1:17" ht="14.25" x14ac:dyDescent="0.2">
      <c r="A29" s="51"/>
      <c r="B29" s="66" t="s">
        <v>57</v>
      </c>
      <c r="C29" s="67">
        <f>[1]Tariffs!B39</f>
        <v>29</v>
      </c>
      <c r="D29" s="68">
        <f>[1]Tariffs!C39</f>
        <v>0</v>
      </c>
      <c r="E29" s="69">
        <f ca="1">[1]Tariffs!D39</f>
        <v>-2.0569999999999999</v>
      </c>
      <c r="F29" s="69">
        <f ca="1">[1]Tariffs!E39</f>
        <v>-0.28699999999999998</v>
      </c>
      <c r="G29" s="69">
        <f ca="1">[1]Tariffs!F39</f>
        <v>-1.7999999999999999E-2</v>
      </c>
      <c r="H29" s="70">
        <f ca="1">[1]Tariffs!G39</f>
        <v>107.04</v>
      </c>
      <c r="I29" s="71"/>
      <c r="J29" s="79">
        <f ca="1">[1]Tariffs!I39</f>
        <v>7.8E-2</v>
      </c>
      <c r="K29" s="73"/>
      <c r="L29" s="74" t="str">
        <f>[1]Tariffs!J39</f>
        <v>-</v>
      </c>
      <c r="M29" s="75" t="str">
        <f ca="1">[1]Summary!$I$135</f>
        <v/>
      </c>
      <c r="N29" s="75" t="str">
        <f>[2]Summary!$I$135</f>
        <v/>
      </c>
      <c r="O29" s="76" t="str">
        <f t="shared" si="2"/>
        <v/>
      </c>
      <c r="P29" s="87" t="str">
        <f ca="1">[1]Summary!$J$135</f>
        <v/>
      </c>
      <c r="Q29" s="81"/>
    </row>
    <row r="30" spans="1:17" ht="15" customHeight="1" x14ac:dyDescent="0.2">
      <c r="A30" s="51"/>
      <c r="B30" s="66" t="s">
        <v>58</v>
      </c>
      <c r="C30" s="67">
        <f>[1]Tariffs!B40</f>
        <v>27</v>
      </c>
      <c r="D30" s="68">
        <f>[1]Tariffs!C40</f>
        <v>0</v>
      </c>
      <c r="E30" s="69">
        <f ca="1">[1]Tariffs!D40</f>
        <v>-0.314</v>
      </c>
      <c r="F30" s="69"/>
      <c r="G30" s="69"/>
      <c r="H30" s="70">
        <f ca="1">[1]Tariffs!G40</f>
        <v>107.04</v>
      </c>
      <c r="I30" s="71"/>
      <c r="J30" s="79">
        <f ca="1">[1]Tariffs!I40</f>
        <v>7.8E-2</v>
      </c>
      <c r="K30" s="73"/>
      <c r="L30" s="74">
        <f>[1]Tariffs!J40</f>
        <v>16</v>
      </c>
      <c r="M30" s="75">
        <f ca="1">[1]Summary!$I$137</f>
        <v>-0.30713512253633019</v>
      </c>
      <c r="N30" s="75">
        <f>[2]Summary!$I$137</f>
        <v>-0.28259972960229734</v>
      </c>
      <c r="O30" s="76">
        <f t="shared" ca="1" si="2"/>
        <v>8.682029869087815E-2</v>
      </c>
      <c r="P30" s="87">
        <f ca="1">[1]Summary!$J$137</f>
        <v>-17479.767769999999</v>
      </c>
      <c r="Q30" s="81"/>
    </row>
  </sheetData>
  <mergeCells count="2">
    <mergeCell ref="B4:L4"/>
    <mergeCell ref="M4:Q4"/>
  </mergeCells>
  <conditionalFormatting sqref="E6:K30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Northern Powergrid (Yorkshire)</vt:lpstr>
      <vt:lpstr>Yorkshire summary</vt:lpstr>
    </vt:vector>
  </TitlesOfParts>
  <Company>IBERDROLA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Northern Powergrid</cp:lastModifiedBy>
  <cp:lastPrinted>2012-05-08T14:54:46Z</cp:lastPrinted>
  <dcterms:created xsi:type="dcterms:W3CDTF">2012-04-17T13:56:47Z</dcterms:created>
  <dcterms:modified xsi:type="dcterms:W3CDTF">2012-05-14T16:23:37Z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