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6095" windowHeight="9660" tabRatio="657" activeTab="2"/>
  </bookViews>
  <sheets>
    <sheet name="UKPN EPN" sheetId="10" r:id="rId1"/>
    <sheet name="UKPN LPN" sheetId="11" r:id="rId2"/>
    <sheet name="UKPN SPN" sheetId="12" r:id="rId3"/>
  </sheets>
  <calcPr calcId="145621"/>
</workbook>
</file>

<file path=xl/calcChain.xml><?xml version="1.0" encoding="utf-8"?>
<calcChain xmlns="http://schemas.openxmlformats.org/spreadsheetml/2006/main">
  <c r="C27" i="10" l="1"/>
  <c r="E27" i="10" s="1"/>
  <c r="B27" i="10"/>
  <c r="C26" i="10"/>
  <c r="E26" i="10" s="1"/>
  <c r="B26" i="10"/>
  <c r="C25" i="10"/>
  <c r="E25" i="10" s="1"/>
  <c r="B25" i="10"/>
  <c r="C24" i="10"/>
  <c r="E24" i="10" s="1"/>
  <c r="B24" i="10"/>
  <c r="C23" i="10"/>
  <c r="E23" i="10" s="1"/>
  <c r="B23" i="10"/>
  <c r="C22" i="10"/>
  <c r="E22" i="10" s="1"/>
  <c r="B22" i="10"/>
  <c r="C21" i="10"/>
  <c r="E21" i="10" s="1"/>
  <c r="B21" i="10"/>
  <c r="C20" i="10"/>
  <c r="E20" i="10" s="1"/>
  <c r="B20" i="10"/>
  <c r="C27" i="11"/>
  <c r="D27" i="11" s="1"/>
  <c r="B27" i="11"/>
  <c r="E27" i="11" s="1"/>
  <c r="C26" i="11"/>
  <c r="E26" i="11" s="1"/>
  <c r="B26" i="11"/>
  <c r="C25" i="11"/>
  <c r="E25" i="11" s="1"/>
  <c r="B25" i="11"/>
  <c r="C24" i="11"/>
  <c r="E24" i="11" s="1"/>
  <c r="B24" i="11"/>
  <c r="E23" i="11"/>
  <c r="C23" i="11"/>
  <c r="D23" i="11" s="1"/>
  <c r="B23" i="11"/>
  <c r="C22" i="11"/>
  <c r="E22" i="11" s="1"/>
  <c r="B22" i="11"/>
  <c r="C21" i="11"/>
  <c r="E21" i="11" s="1"/>
  <c r="B21" i="11"/>
  <c r="C20" i="11"/>
  <c r="E20" i="11" s="1"/>
  <c r="B20" i="11"/>
  <c r="E19" i="12"/>
  <c r="E20" i="12"/>
  <c r="E21" i="12"/>
  <c r="E22" i="12"/>
  <c r="E23" i="12"/>
  <c r="E24" i="12"/>
  <c r="E25" i="12"/>
  <c r="E26" i="12"/>
  <c r="E27" i="12"/>
  <c r="D21" i="12"/>
  <c r="D22" i="12"/>
  <c r="D23" i="12"/>
  <c r="D24" i="12"/>
  <c r="D25" i="12"/>
  <c r="D26" i="12"/>
  <c r="D27" i="12"/>
  <c r="D20" i="12"/>
  <c r="C21" i="12"/>
  <c r="C22" i="12"/>
  <c r="C23" i="12"/>
  <c r="C24" i="12"/>
  <c r="C25" i="12"/>
  <c r="C26" i="12"/>
  <c r="C27" i="12"/>
  <c r="C20" i="12"/>
  <c r="B21" i="12"/>
  <c r="B22" i="12"/>
  <c r="B23" i="12"/>
  <c r="B24" i="12"/>
  <c r="B25" i="12"/>
  <c r="B26" i="12"/>
  <c r="B27" i="12"/>
  <c r="B20" i="12"/>
  <c r="D20" i="10" l="1"/>
  <c r="D21" i="10"/>
  <c r="D22" i="10"/>
  <c r="D23" i="10"/>
  <c r="D24" i="10"/>
  <c r="D25" i="10"/>
  <c r="D26" i="10"/>
  <c r="D27" i="10"/>
  <c r="D20" i="11"/>
  <c r="D21" i="11"/>
  <c r="D22" i="11"/>
  <c r="D24" i="11"/>
  <c r="D25" i="11"/>
  <c r="D26" i="11"/>
  <c r="I11" i="11"/>
  <c r="I12" i="11"/>
  <c r="I13" i="11"/>
  <c r="I14" i="11"/>
  <c r="I15" i="11"/>
  <c r="I16" i="11"/>
  <c r="I17" i="11"/>
  <c r="I10" i="11"/>
  <c r="H11" i="11"/>
  <c r="H12" i="11"/>
  <c r="H13" i="11"/>
  <c r="H14" i="11"/>
  <c r="H15" i="11"/>
  <c r="H16" i="11"/>
  <c r="H17" i="11"/>
  <c r="H10" i="11"/>
  <c r="C18" i="12" l="1"/>
  <c r="B18" i="12"/>
  <c r="C18" i="11"/>
  <c r="D18" i="11" s="1"/>
  <c r="B18" i="11"/>
  <c r="C18" i="10"/>
  <c r="B18" i="10"/>
  <c r="D18" i="12" l="1"/>
  <c r="H11" i="12"/>
  <c r="I11" i="12" s="1"/>
  <c r="H13" i="12"/>
  <c r="I13" i="12" s="1"/>
  <c r="H15" i="12"/>
  <c r="I15" i="12" s="1"/>
  <c r="H17" i="12"/>
  <c r="I17" i="12" s="1"/>
  <c r="H12" i="12"/>
  <c r="I12" i="12" s="1"/>
  <c r="H14" i="12"/>
  <c r="I14" i="12" s="1"/>
  <c r="H16" i="12"/>
  <c r="I16" i="12" s="1"/>
  <c r="H10" i="12"/>
  <c r="I10" i="12" s="1"/>
  <c r="E18" i="12"/>
  <c r="E18" i="10"/>
  <c r="D18" i="10"/>
  <c r="E18" i="11"/>
  <c r="E17" i="12"/>
  <c r="D17" i="12"/>
  <c r="E16" i="12"/>
  <c r="D16" i="12"/>
  <c r="E15" i="12"/>
  <c r="D15" i="12"/>
  <c r="E14" i="12"/>
  <c r="D14" i="12"/>
  <c r="E13" i="12"/>
  <c r="D13" i="12"/>
  <c r="E12" i="12"/>
  <c r="D12" i="12"/>
  <c r="E11" i="12"/>
  <c r="D11" i="12"/>
  <c r="E10" i="12"/>
  <c r="D10" i="12"/>
  <c r="E9" i="12"/>
  <c r="D9" i="12"/>
  <c r="E8" i="12"/>
  <c r="D8" i="12"/>
  <c r="E7" i="12"/>
  <c r="D7" i="12"/>
  <c r="E6" i="12"/>
  <c r="D6" i="12"/>
  <c r="E5" i="12"/>
  <c r="D5" i="12"/>
  <c r="E4" i="12"/>
  <c r="D4" i="12"/>
  <c r="E17" i="11"/>
  <c r="D17" i="11"/>
  <c r="E16" i="11"/>
  <c r="D16" i="11"/>
  <c r="E15" i="11"/>
  <c r="D15" i="11"/>
  <c r="E14" i="11"/>
  <c r="D14" i="11"/>
  <c r="E13" i="11"/>
  <c r="D13" i="11"/>
  <c r="E12" i="11"/>
  <c r="D12" i="11"/>
  <c r="E11" i="11"/>
  <c r="D11" i="11"/>
  <c r="E10" i="11"/>
  <c r="D10" i="11"/>
  <c r="E9" i="11"/>
  <c r="D9" i="11"/>
  <c r="E8" i="11"/>
  <c r="D8" i="11"/>
  <c r="E7" i="11"/>
  <c r="D7" i="11"/>
  <c r="E6" i="11"/>
  <c r="D6" i="11"/>
  <c r="E5" i="11"/>
  <c r="D5" i="11"/>
  <c r="E4" i="11"/>
  <c r="D4" i="11"/>
  <c r="E17" i="10"/>
  <c r="D17" i="10"/>
  <c r="E16" i="10"/>
  <c r="D16" i="10"/>
  <c r="E15" i="10"/>
  <c r="D15" i="10"/>
  <c r="E14" i="10"/>
  <c r="D14" i="10"/>
  <c r="E13" i="10"/>
  <c r="D13" i="10"/>
  <c r="E12" i="10"/>
  <c r="D12" i="10"/>
  <c r="E11" i="10"/>
  <c r="D11" i="10"/>
  <c r="E10" i="10"/>
  <c r="D10" i="10"/>
  <c r="E9" i="10"/>
  <c r="D9" i="10"/>
  <c r="E8" i="10"/>
  <c r="D8" i="10"/>
  <c r="E7" i="10"/>
  <c r="D7" i="10"/>
  <c r="E6" i="10"/>
  <c r="D6" i="10"/>
  <c r="E5" i="10"/>
  <c r="D5" i="10"/>
  <c r="E4" i="10"/>
  <c r="D4" i="10"/>
  <c r="I10" i="10" l="1"/>
  <c r="H10" i="10"/>
  <c r="I16" i="10"/>
  <c r="H16" i="10"/>
  <c r="H17" i="10"/>
  <c r="I17" i="10"/>
  <c r="H13" i="10"/>
  <c r="I13" i="10"/>
  <c r="I14" i="10"/>
  <c r="H14" i="10"/>
  <c r="I12" i="10"/>
  <c r="H12" i="10"/>
  <c r="H15" i="10"/>
  <c r="I15" i="10"/>
  <c r="H11" i="10"/>
  <c r="I11" i="10"/>
</calcChain>
</file>

<file path=xl/sharedStrings.xml><?xml version="1.0" encoding="utf-8"?>
<sst xmlns="http://schemas.openxmlformats.org/spreadsheetml/2006/main" count="84" uniqueCount="30">
  <si>
    <t>Baseline value</t>
  </si>
  <si>
    <t>New value</t>
  </si>
  <si>
    <t>Change</t>
  </si>
  <si>
    <t>Percentage change</t>
  </si>
  <si>
    <t>Table 1017 diversity allowance: GSPs</t>
  </si>
  <si>
    <t>Table 1017 diversity allowance: 132kV</t>
  </si>
  <si>
    <t>Table 1017 diversity allowance: EHV</t>
  </si>
  <si>
    <t>Table 1017 diversity allowance: HV</t>
  </si>
  <si>
    <t>Table 1018 proportion through 132kV/HV</t>
  </si>
  <si>
    <t>Table 1019 Network model GSP peak demand (MW)</t>
  </si>
  <si>
    <t>Table 1020 Gross asset cost (£): 132kV</t>
  </si>
  <si>
    <t>Table 1020 Gross asset cost (£): 132kV/EHV</t>
  </si>
  <si>
    <t>Table 1020 Gross asset cost (£): EHV</t>
  </si>
  <si>
    <t>Table 1020 Gross asset cost (£): EHV/HV</t>
  </si>
  <si>
    <t>Table 1020 Gross asset cost (£): 132kV/HV</t>
  </si>
  <si>
    <t>Table 1020 Gross asset cost (£): HV</t>
  </si>
  <si>
    <t>Table 1020 Gross asset cost (£): HV/LV</t>
  </si>
  <si>
    <t>Table 1020 Gross asset cost (£): LV circuits</t>
  </si>
  <si>
    <t>Eastern Power Networks: illustrative impact of DCP 133</t>
  </si>
  <si>
    <t>London Power Networks: illustrative impact of DCP 133</t>
  </si>
  <si>
    <t>South Eastern Power Networks: illustrative impact of DCP 133</t>
  </si>
  <si>
    <t>Total asset value</t>
  </si>
  <si>
    <t>Gross asset cost (%): 132kV</t>
  </si>
  <si>
    <t>Gross asset cost (%): 132kV/EHV</t>
  </si>
  <si>
    <t>Gross asset cost (%): EHV</t>
  </si>
  <si>
    <t>Gross asset cost (%): EHV/HV</t>
  </si>
  <si>
    <t>Gross asset cost (%): 132kV/HV</t>
  </si>
  <si>
    <t>Gross asset cost (%): HV</t>
  </si>
  <si>
    <t>Gross asset cost (%): HV/LV</t>
  </si>
  <si>
    <t>Gross asset cost (%): LV circuits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</si>
</sst>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[Blue]\+\£???,??0;[Red]\-\£???,??0;[Green]\=;@"/>
    <numFmt numFmtId="165" formatCode="[Blue]\+??0.0%;[Red]\-??0.0%;[Green]\="/>
    <numFmt numFmtId="166" formatCode="\ _(??0.0%_);[Red]\ \(??0.0%\);\ _(_0_00_._0_%_);@"/>
    <numFmt numFmtId="167" formatCode="\ _(???,??0_);[Red]\ \(???,??0\);\ _(???,??0_);@"/>
    <numFmt numFmtId="168" formatCode="[Blue]\+???,??0;[Red]\-???,??0;[Green]\=;@"/>
    <numFmt numFmtId="169" formatCode="\ _(\£???,??0_);[Red]\ \(\£???,??0\);0;@"/>
    <numFmt numFmtId="170" formatCode="0.0%"/>
  </numFmts>
  <fonts count="5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6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164" fontId="0" fillId="3" borderId="2" xfId="0" applyNumberFormat="1" applyFill="1" applyBorder="1" applyAlignment="1">
      <alignment horizontal="center" vertical="center"/>
    </xf>
    <xf numFmtId="165" fontId="0" fillId="3" borderId="2" xfId="0" applyNumberFormat="1" applyFill="1" applyBorder="1" applyAlignment="1">
      <alignment horizontal="center" vertical="center"/>
    </xf>
    <xf numFmtId="166" fontId="0" fillId="4" borderId="2" xfId="0" applyNumberFormat="1" applyFill="1" applyBorder="1" applyAlignment="1">
      <alignment horizontal="center" vertical="center"/>
    </xf>
    <xf numFmtId="167" fontId="0" fillId="4" borderId="2" xfId="0" applyNumberFormat="1" applyFill="1" applyBorder="1" applyAlignment="1">
      <alignment horizontal="center" vertical="center"/>
    </xf>
    <xf numFmtId="168" fontId="0" fillId="3" borderId="2" xfId="0" applyNumberFormat="1" applyFill="1" applyBorder="1" applyAlignment="1">
      <alignment horizontal="center" vertical="center"/>
    </xf>
    <xf numFmtId="169" fontId="0" fillId="4" borderId="2" xfId="0" applyNumberFormat="1" applyFill="1" applyBorder="1" applyAlignment="1">
      <alignment horizontal="center" vertical="center"/>
    </xf>
    <xf numFmtId="170" fontId="0" fillId="0" borderId="0" xfId="1" applyNumberFormat="1" applyFont="1"/>
    <xf numFmtId="10" fontId="0" fillId="0" borderId="0" xfId="1" applyNumberFormat="1" applyFont="1"/>
    <xf numFmtId="170" fontId="0" fillId="0" borderId="0" xfId="0" applyNumberFormat="1"/>
    <xf numFmtId="170" fontId="4" fillId="4" borderId="3" xfId="0" applyNumberFormat="1" applyFont="1" applyFill="1" applyBorder="1" applyAlignment="1">
      <alignment horizontal="center" vertical="center"/>
    </xf>
    <xf numFmtId="170" fontId="4" fillId="4" borderId="2" xfId="0" applyNumberFormat="1" applyFont="1" applyFill="1" applyBorder="1" applyAlignment="1">
      <alignment horizontal="center" vertical="center"/>
    </xf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E9E9E9"/>
      <color rgb="FFFF6633"/>
      <color rgb="FFFFFFCC"/>
      <color rgb="FFFFCCFF"/>
      <color rgb="FF999999"/>
      <color rgb="FF0066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workbookViewId="0">
      <selection activeCell="B10" sqref="B10"/>
    </sheetView>
  </sheetViews>
  <sheetFormatPr defaultRowHeight="15" x14ac:dyDescent="0.25"/>
  <cols>
    <col min="1" max="1" width="50.7109375" customWidth="1"/>
    <col min="2" max="255" width="20.7109375" customWidth="1"/>
  </cols>
  <sheetData>
    <row r="1" spans="1:9" ht="19.5" x14ac:dyDescent="0.3">
      <c r="A1" s="1" t="s">
        <v>18</v>
      </c>
    </row>
    <row r="3" spans="1:9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9" x14ac:dyDescent="0.25">
      <c r="A4" s="3" t="s">
        <v>4</v>
      </c>
      <c r="B4" s="6">
        <v>1.4999999999999999E-2</v>
      </c>
      <c r="C4" s="6">
        <v>1.4999999999999999E-2</v>
      </c>
      <c r="D4" s="5">
        <f t="shared" ref="D4:D17" si="0">C4-B4</f>
        <v>0</v>
      </c>
      <c r="E4" s="5">
        <f t="shared" ref="E4:E18" si="1">IF(B4,C4/B4-1,"")</f>
        <v>0</v>
      </c>
    </row>
    <row r="5" spans="1:9" x14ac:dyDescent="0.25">
      <c r="A5" s="3" t="s">
        <v>5</v>
      </c>
      <c r="B5" s="6">
        <v>1.2999999999999999E-2</v>
      </c>
      <c r="C5" s="6">
        <v>1.26570456550077E-2</v>
      </c>
      <c r="D5" s="5">
        <f t="shared" si="0"/>
        <v>-3.4295434499229983E-4</v>
      </c>
      <c r="E5" s="5">
        <f t="shared" si="1"/>
        <v>-2.6381103460946131E-2</v>
      </c>
    </row>
    <row r="6" spans="1:9" x14ac:dyDescent="0.25">
      <c r="A6" s="3" t="s">
        <v>6</v>
      </c>
      <c r="B6" s="6">
        <v>6.8000000000000005E-2</v>
      </c>
      <c r="C6" s="6">
        <v>6.8181964861493402E-2</v>
      </c>
      <c r="D6" s="5">
        <f t="shared" si="0"/>
        <v>1.8196486149339719E-4</v>
      </c>
      <c r="E6" s="5">
        <f t="shared" si="1"/>
        <v>2.6759538454912413E-3</v>
      </c>
    </row>
    <row r="7" spans="1:9" x14ac:dyDescent="0.25">
      <c r="A7" s="3" t="s">
        <v>7</v>
      </c>
      <c r="B7" s="6">
        <v>0.18</v>
      </c>
      <c r="C7" s="6">
        <v>0.78853934326169195</v>
      </c>
      <c r="D7" s="5">
        <f t="shared" si="0"/>
        <v>0.6085393432616919</v>
      </c>
      <c r="E7" s="5">
        <f t="shared" si="1"/>
        <v>3.3807741292316225</v>
      </c>
    </row>
    <row r="8" spans="1:9" x14ac:dyDescent="0.25">
      <c r="A8" s="3" t="s">
        <v>8</v>
      </c>
      <c r="B8" s="6">
        <v>0.14000000000000001</v>
      </c>
      <c r="C8" s="6">
        <v>0.13434202315707</v>
      </c>
      <c r="D8" s="5">
        <f t="shared" si="0"/>
        <v>-5.6579768429300126E-3</v>
      </c>
      <c r="E8" s="5">
        <f t="shared" si="1"/>
        <v>-4.0414120306642931E-2</v>
      </c>
    </row>
    <row r="9" spans="1:9" x14ac:dyDescent="0.25">
      <c r="A9" s="3" t="s">
        <v>9</v>
      </c>
      <c r="B9" s="7">
        <v>500</v>
      </c>
      <c r="C9" s="7">
        <v>500</v>
      </c>
      <c r="D9" s="8">
        <f t="shared" si="0"/>
        <v>0</v>
      </c>
      <c r="E9" s="5">
        <f t="shared" si="1"/>
        <v>0</v>
      </c>
    </row>
    <row r="10" spans="1:9" x14ac:dyDescent="0.25">
      <c r="A10" s="3" t="s">
        <v>10</v>
      </c>
      <c r="B10" s="9">
        <v>123092152</v>
      </c>
      <c r="C10" s="9">
        <v>132195680.163252</v>
      </c>
      <c r="D10" s="4">
        <f t="shared" si="0"/>
        <v>9103528.163251996</v>
      </c>
      <c r="E10" s="5">
        <f t="shared" si="1"/>
        <v>7.3957015255139869E-2</v>
      </c>
      <c r="F10" s="11"/>
      <c r="G10" s="11"/>
      <c r="H10" s="12">
        <f>G10-F10</f>
        <v>0</v>
      </c>
      <c r="I10" s="10" t="e">
        <f>(G10-F10)/F10</f>
        <v>#DIV/0!</v>
      </c>
    </row>
    <row r="11" spans="1:9" x14ac:dyDescent="0.25">
      <c r="A11" s="3" t="s">
        <v>11</v>
      </c>
      <c r="B11" s="9">
        <v>19080154</v>
      </c>
      <c r="C11" s="9">
        <v>17488784</v>
      </c>
      <c r="D11" s="4">
        <f t="shared" si="0"/>
        <v>-1591370</v>
      </c>
      <c r="E11" s="5">
        <f t="shared" si="1"/>
        <v>-8.3404463087666914E-2</v>
      </c>
      <c r="F11" s="11"/>
      <c r="G11" s="11"/>
      <c r="H11" s="12">
        <f t="shared" ref="H11:H17" si="2">G11-F11</f>
        <v>0</v>
      </c>
      <c r="I11" s="10" t="e">
        <f t="shared" ref="I11:I17" si="3">(G11-F11)/F11</f>
        <v>#DIV/0!</v>
      </c>
    </row>
    <row r="12" spans="1:9" x14ac:dyDescent="0.25">
      <c r="A12" s="3" t="s">
        <v>12</v>
      </c>
      <c r="B12" s="9">
        <v>100509454</v>
      </c>
      <c r="C12" s="9">
        <v>130004950.331871</v>
      </c>
      <c r="D12" s="4">
        <f t="shared" si="0"/>
        <v>29495496.331871003</v>
      </c>
      <c r="E12" s="5">
        <f t="shared" si="1"/>
        <v>0.29345992001778254</v>
      </c>
      <c r="F12" s="11"/>
      <c r="G12" s="11"/>
      <c r="H12" s="12">
        <f t="shared" si="2"/>
        <v>0</v>
      </c>
      <c r="I12" s="10" t="e">
        <f t="shared" si="3"/>
        <v>#DIV/0!</v>
      </c>
    </row>
    <row r="13" spans="1:9" x14ac:dyDescent="0.25">
      <c r="A13" s="3" t="s">
        <v>13</v>
      </c>
      <c r="B13" s="9">
        <v>14803568</v>
      </c>
      <c r="C13" s="9">
        <v>22315611</v>
      </c>
      <c r="D13" s="4">
        <f t="shared" si="0"/>
        <v>7512043</v>
      </c>
      <c r="E13" s="5">
        <f t="shared" si="1"/>
        <v>0.50744813682755407</v>
      </c>
      <c r="F13" s="11"/>
      <c r="G13" s="11"/>
      <c r="H13" s="12">
        <f t="shared" si="2"/>
        <v>0</v>
      </c>
      <c r="I13" s="10" t="e">
        <f t="shared" si="3"/>
        <v>#DIV/0!</v>
      </c>
    </row>
    <row r="14" spans="1:9" x14ac:dyDescent="0.25">
      <c r="A14" s="3" t="s">
        <v>14</v>
      </c>
      <c r="B14" s="9">
        <v>3773459</v>
      </c>
      <c r="C14" s="9">
        <v>4720424</v>
      </c>
      <c r="D14" s="4">
        <f t="shared" si="0"/>
        <v>946965</v>
      </c>
      <c r="E14" s="5">
        <f t="shared" si="1"/>
        <v>0.25095409808348257</v>
      </c>
      <c r="F14" s="11"/>
      <c r="G14" s="11"/>
      <c r="H14" s="12">
        <f t="shared" si="2"/>
        <v>0</v>
      </c>
      <c r="I14" s="10" t="e">
        <f t="shared" si="3"/>
        <v>#DIV/0!</v>
      </c>
    </row>
    <row r="15" spans="1:9" x14ac:dyDescent="0.25">
      <c r="A15" s="3" t="s">
        <v>15</v>
      </c>
      <c r="B15" s="9">
        <v>112725087</v>
      </c>
      <c r="C15" s="9">
        <v>119676492.543864</v>
      </c>
      <c r="D15" s="4">
        <f t="shared" si="0"/>
        <v>6951405.5438639969</v>
      </c>
      <c r="E15" s="5">
        <f t="shared" si="1"/>
        <v>6.1666890031887966E-2</v>
      </c>
      <c r="F15" s="11"/>
      <c r="G15" s="11"/>
      <c r="H15" s="12">
        <f t="shared" si="2"/>
        <v>0</v>
      </c>
      <c r="I15" s="10" t="e">
        <f t="shared" si="3"/>
        <v>#DIV/0!</v>
      </c>
    </row>
    <row r="16" spans="1:9" x14ac:dyDescent="0.25">
      <c r="A16" s="3" t="s">
        <v>16</v>
      </c>
      <c r="B16" s="9">
        <v>65370232</v>
      </c>
      <c r="C16" s="9">
        <v>40029156</v>
      </c>
      <c r="D16" s="4">
        <f t="shared" si="0"/>
        <v>-25341076</v>
      </c>
      <c r="E16" s="5">
        <f t="shared" si="1"/>
        <v>-0.38765467437839296</v>
      </c>
      <c r="F16" s="11"/>
      <c r="G16" s="11"/>
      <c r="H16" s="12">
        <f t="shared" si="2"/>
        <v>0</v>
      </c>
      <c r="I16" s="10" t="e">
        <f t="shared" si="3"/>
        <v>#DIV/0!</v>
      </c>
    </row>
    <row r="17" spans="1:9" x14ac:dyDescent="0.25">
      <c r="A17" s="3" t="s">
        <v>17</v>
      </c>
      <c r="B17" s="9">
        <v>134548959</v>
      </c>
      <c r="C17" s="9">
        <v>152319554.147275</v>
      </c>
      <c r="D17" s="4">
        <f t="shared" si="0"/>
        <v>17770595.147275001</v>
      </c>
      <c r="E17" s="5">
        <f t="shared" si="1"/>
        <v>0.13207530760067043</v>
      </c>
      <c r="F17" s="11"/>
      <c r="G17" s="11"/>
      <c r="H17" s="12">
        <f t="shared" si="2"/>
        <v>0</v>
      </c>
      <c r="I17" s="10" t="e">
        <f t="shared" si="3"/>
        <v>#DIV/0!</v>
      </c>
    </row>
    <row r="18" spans="1:9" x14ac:dyDescent="0.25">
      <c r="A18" s="3" t="s">
        <v>21</v>
      </c>
      <c r="B18" s="9">
        <f>SUM(B10:B17)</f>
        <v>573903065</v>
      </c>
      <c r="C18" s="9">
        <f>SUM(C10:C17)</f>
        <v>618750652.18626201</v>
      </c>
      <c r="D18" s="4">
        <f>C18-B18</f>
        <v>44847587.186262012</v>
      </c>
      <c r="E18" s="5">
        <f t="shared" si="1"/>
        <v>7.814488181250967E-2</v>
      </c>
    </row>
    <row r="20" spans="1:9" x14ac:dyDescent="0.25">
      <c r="A20" s="3" t="s">
        <v>22</v>
      </c>
      <c r="B20" s="13">
        <f>B10/$B$18</f>
        <v>0.21448247884858396</v>
      </c>
      <c r="C20" s="14">
        <f>C10/$C$18</f>
        <v>0.21364935890759634</v>
      </c>
      <c r="D20" s="5">
        <f>C20-B20</f>
        <v>-8.3311994098761444E-4</v>
      </c>
      <c r="E20" s="5">
        <f t="shared" ref="E20:E27" si="4">IF(B20,C20/B20-1,"")</f>
        <v>-3.8843263349999102E-3</v>
      </c>
    </row>
    <row r="21" spans="1:9" x14ac:dyDescent="0.25">
      <c r="A21" s="3" t="s">
        <v>23</v>
      </c>
      <c r="B21" s="13">
        <f t="shared" ref="B21:B27" si="5">B11/$B$18</f>
        <v>3.32463009236586E-2</v>
      </c>
      <c r="C21" s="14">
        <f t="shared" ref="C21:C27" si="6">C11/$C$18</f>
        <v>2.826467162209207E-2</v>
      </c>
      <c r="D21" s="5">
        <f t="shared" ref="D21:D27" si="7">C21-B21</f>
        <v>-4.98162930156653E-3</v>
      </c>
      <c r="E21" s="5">
        <f t="shared" si="4"/>
        <v>-0.14984010741542442</v>
      </c>
    </row>
    <row r="22" spans="1:9" x14ac:dyDescent="0.25">
      <c r="A22" s="3" t="s">
        <v>24</v>
      </c>
      <c r="B22" s="13">
        <f t="shared" si="5"/>
        <v>0.17513315423746692</v>
      </c>
      <c r="C22" s="14">
        <f t="shared" si="6"/>
        <v>0.21010878917463463</v>
      </c>
      <c r="D22" s="5">
        <f t="shared" si="7"/>
        <v>3.497563493716771E-2</v>
      </c>
      <c r="E22" s="5">
        <f t="shared" si="4"/>
        <v>0.19970881635434634</v>
      </c>
    </row>
    <row r="23" spans="1:9" x14ac:dyDescent="0.25">
      <c r="A23" s="3" t="s">
        <v>25</v>
      </c>
      <c r="B23" s="13">
        <f t="shared" si="5"/>
        <v>2.5794544240672422E-2</v>
      </c>
      <c r="C23" s="14">
        <f t="shared" si="6"/>
        <v>3.6065595924870797E-2</v>
      </c>
      <c r="D23" s="5">
        <f t="shared" si="7"/>
        <v>1.0271051684198375E-2</v>
      </c>
      <c r="E23" s="5">
        <f t="shared" si="4"/>
        <v>0.39818698048570855</v>
      </c>
    </row>
    <row r="24" spans="1:9" x14ac:dyDescent="0.25">
      <c r="A24" s="3" t="s">
        <v>26</v>
      </c>
      <c r="B24" s="13">
        <f t="shared" si="5"/>
        <v>6.5750807586295087E-3</v>
      </c>
      <c r="C24" s="14">
        <f t="shared" si="6"/>
        <v>7.6289600395912224E-3</v>
      </c>
      <c r="D24" s="5">
        <f t="shared" si="7"/>
        <v>1.0538792809617137E-3</v>
      </c>
      <c r="E24" s="5">
        <f t="shared" si="4"/>
        <v>0.1602838534840112</v>
      </c>
    </row>
    <row r="25" spans="1:9" x14ac:dyDescent="0.25">
      <c r="A25" s="3" t="s">
        <v>27</v>
      </c>
      <c r="B25" s="13">
        <f t="shared" si="5"/>
        <v>0.19641833939325626</v>
      </c>
      <c r="C25" s="14">
        <f t="shared" si="6"/>
        <v>0.19341634973798441</v>
      </c>
      <c r="D25" s="5">
        <f t="shared" si="7"/>
        <v>-3.0019896552718472E-3</v>
      </c>
      <c r="E25" s="5">
        <f t="shared" si="4"/>
        <v>-1.5283652557826821E-2</v>
      </c>
    </row>
    <row r="26" spans="1:9" x14ac:dyDescent="0.25">
      <c r="A26" s="3" t="s">
        <v>28</v>
      </c>
      <c r="B26" s="13">
        <f t="shared" si="5"/>
        <v>0.11390465740063611</v>
      </c>
      <c r="C26" s="14">
        <f t="shared" si="6"/>
        <v>6.4693517265093814E-2</v>
      </c>
      <c r="D26" s="5">
        <f t="shared" si="7"/>
        <v>-4.92111401355423E-2</v>
      </c>
      <c r="E26" s="5">
        <f t="shared" si="4"/>
        <v>-0.43203799790602304</v>
      </c>
    </row>
    <row r="27" spans="1:9" x14ac:dyDescent="0.25">
      <c r="A27" s="3" t="s">
        <v>29</v>
      </c>
      <c r="B27" s="13">
        <f t="shared" si="5"/>
        <v>0.23444544419709626</v>
      </c>
      <c r="C27" s="14">
        <f t="shared" si="6"/>
        <v>0.2461727573281367</v>
      </c>
      <c r="D27" s="5">
        <f t="shared" si="7"/>
        <v>1.1727313131040445E-2</v>
      </c>
      <c r="E27" s="5">
        <f t="shared" si="4"/>
        <v>5.0021501467869767E-2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workbookViewId="0"/>
  </sheetViews>
  <sheetFormatPr defaultRowHeight="15" x14ac:dyDescent="0.25"/>
  <cols>
    <col min="1" max="1" width="50.7109375" customWidth="1"/>
    <col min="2" max="255" width="20.7109375" customWidth="1"/>
  </cols>
  <sheetData>
    <row r="1" spans="1:9" ht="19.5" x14ac:dyDescent="0.3">
      <c r="A1" s="1" t="s">
        <v>19</v>
      </c>
    </row>
    <row r="3" spans="1:9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9" x14ac:dyDescent="0.25">
      <c r="A4" s="3" t="s">
        <v>4</v>
      </c>
      <c r="B4" s="6">
        <v>0.03</v>
      </c>
      <c r="C4" s="6">
        <v>0.03</v>
      </c>
      <c r="D4" s="5">
        <f t="shared" ref="D4:D17" si="0">C4-B4</f>
        <v>0</v>
      </c>
      <c r="E4" s="5">
        <f t="shared" ref="E4:E18" si="1">IF(B4,C4/B4-1,"")</f>
        <v>0</v>
      </c>
    </row>
    <row r="5" spans="1:9" x14ac:dyDescent="0.25">
      <c r="A5" s="3" t="s">
        <v>5</v>
      </c>
      <c r="B5" s="6">
        <v>4.7E-2</v>
      </c>
      <c r="C5" s="6">
        <v>3.4284142854498198E-2</v>
      </c>
      <c r="D5" s="5">
        <f t="shared" si="0"/>
        <v>-1.2715857145501802E-2</v>
      </c>
      <c r="E5" s="5">
        <f t="shared" si="1"/>
        <v>-0.27055015203195321</v>
      </c>
    </row>
    <row r="6" spans="1:9" x14ac:dyDescent="0.25">
      <c r="A6" s="3" t="s">
        <v>6</v>
      </c>
      <c r="B6" s="6">
        <v>1.4999999999999999E-2</v>
      </c>
      <c r="C6" s="6">
        <v>1.66232646676618E-2</v>
      </c>
      <c r="D6" s="5">
        <f t="shared" si="0"/>
        <v>1.6232646676618001E-3</v>
      </c>
      <c r="E6" s="5">
        <f t="shared" si="1"/>
        <v>0.10821764451078675</v>
      </c>
    </row>
    <row r="7" spans="1:9" x14ac:dyDescent="0.25">
      <c r="A7" s="3" t="s">
        <v>7</v>
      </c>
      <c r="B7" s="6">
        <v>0.2</v>
      </c>
      <c r="C7" s="6">
        <v>0.48883966548639701</v>
      </c>
      <c r="D7" s="5">
        <f t="shared" si="0"/>
        <v>0.288839665486397</v>
      </c>
      <c r="E7" s="5">
        <f t="shared" si="1"/>
        <v>1.4441983274319847</v>
      </c>
    </row>
    <row r="8" spans="1:9" x14ac:dyDescent="0.25">
      <c r="A8" s="3" t="s">
        <v>8</v>
      </c>
      <c r="B8" s="6">
        <v>0.69</v>
      </c>
      <c r="C8" s="6">
        <v>0.78725179406410895</v>
      </c>
      <c r="D8" s="5">
        <f t="shared" si="0"/>
        <v>9.7251794064108998E-2</v>
      </c>
      <c r="E8" s="5">
        <f t="shared" si="1"/>
        <v>0.14094462907841887</v>
      </c>
    </row>
    <row r="9" spans="1:9" x14ac:dyDescent="0.25">
      <c r="A9" s="3" t="s">
        <v>9</v>
      </c>
      <c r="B9" s="7">
        <v>500</v>
      </c>
      <c r="C9" s="7">
        <v>500</v>
      </c>
      <c r="D9" s="8">
        <f t="shared" si="0"/>
        <v>0</v>
      </c>
      <c r="E9" s="5">
        <f t="shared" si="1"/>
        <v>0</v>
      </c>
    </row>
    <row r="10" spans="1:9" x14ac:dyDescent="0.25">
      <c r="A10" s="3" t="s">
        <v>10</v>
      </c>
      <c r="B10" s="9">
        <v>244113739</v>
      </c>
      <c r="C10" s="9">
        <v>132555425.69366799</v>
      </c>
      <c r="D10" s="4">
        <f t="shared" si="0"/>
        <v>-111558313.30633201</v>
      </c>
      <c r="E10" s="5">
        <f t="shared" si="1"/>
        <v>-0.45699317770202197</v>
      </c>
      <c r="F10" s="10"/>
      <c r="G10" s="10"/>
      <c r="H10" s="10">
        <f>G10-F10</f>
        <v>0</v>
      </c>
      <c r="I10" s="10" t="e">
        <f>(G10-F10)/F10</f>
        <v>#DIV/0!</v>
      </c>
    </row>
    <row r="11" spans="1:9" x14ac:dyDescent="0.25">
      <c r="A11" s="3" t="s">
        <v>11</v>
      </c>
      <c r="B11" s="9">
        <v>5069980</v>
      </c>
      <c r="C11" s="9">
        <v>5710939</v>
      </c>
      <c r="D11" s="4">
        <f t="shared" si="0"/>
        <v>640959</v>
      </c>
      <c r="E11" s="5">
        <f t="shared" si="1"/>
        <v>0.1264223921987857</v>
      </c>
      <c r="F11" s="10"/>
      <c r="G11" s="10"/>
      <c r="H11" s="10">
        <f t="shared" ref="H11:H17" si="2">G11-F11</f>
        <v>0</v>
      </c>
      <c r="I11" s="10" t="e">
        <f t="shared" ref="I11:I17" si="3">(G11-F11)/F11</f>
        <v>#DIV/0!</v>
      </c>
    </row>
    <row r="12" spans="1:9" x14ac:dyDescent="0.25">
      <c r="A12" s="3" t="s">
        <v>12</v>
      </c>
      <c r="B12" s="9">
        <v>19730350</v>
      </c>
      <c r="C12" s="9">
        <v>35589835.742132097</v>
      </c>
      <c r="D12" s="4">
        <f t="shared" si="0"/>
        <v>15859485.742132097</v>
      </c>
      <c r="E12" s="5">
        <f t="shared" si="1"/>
        <v>0.80381167805599474</v>
      </c>
      <c r="F12" s="10"/>
      <c r="G12" s="10"/>
      <c r="H12" s="10">
        <f t="shared" si="2"/>
        <v>0</v>
      </c>
      <c r="I12" s="10" t="e">
        <f t="shared" si="3"/>
        <v>#DIV/0!</v>
      </c>
    </row>
    <row r="13" spans="1:9" x14ac:dyDescent="0.25">
      <c r="A13" s="3" t="s">
        <v>13</v>
      </c>
      <c r="B13" s="9">
        <v>4597814</v>
      </c>
      <c r="C13" s="9">
        <v>5088190.8</v>
      </c>
      <c r="D13" s="4">
        <f t="shared" si="0"/>
        <v>490376.79999999981</v>
      </c>
      <c r="E13" s="5">
        <f t="shared" si="1"/>
        <v>0.10665433616931863</v>
      </c>
      <c r="F13" s="10"/>
      <c r="G13" s="10"/>
      <c r="H13" s="10">
        <f t="shared" si="2"/>
        <v>0</v>
      </c>
      <c r="I13" s="10" t="e">
        <f t="shared" si="3"/>
        <v>#DIV/0!</v>
      </c>
    </row>
    <row r="14" spans="1:9" x14ac:dyDescent="0.25">
      <c r="A14" s="3" t="s">
        <v>14</v>
      </c>
      <c r="B14" s="9">
        <v>20724995</v>
      </c>
      <c r="C14" s="9">
        <v>24822271.649999999</v>
      </c>
      <c r="D14" s="4">
        <f t="shared" si="0"/>
        <v>4097276.6499999985</v>
      </c>
      <c r="E14" s="5">
        <f t="shared" si="1"/>
        <v>0.19769735288235291</v>
      </c>
      <c r="F14" s="10"/>
      <c r="G14" s="10"/>
      <c r="H14" s="10">
        <f t="shared" si="2"/>
        <v>0</v>
      </c>
      <c r="I14" s="10" t="e">
        <f t="shared" si="3"/>
        <v>#DIV/0!</v>
      </c>
    </row>
    <row r="15" spans="1:9" x14ac:dyDescent="0.25">
      <c r="A15" s="3" t="s">
        <v>15</v>
      </c>
      <c r="B15" s="9">
        <v>181874932</v>
      </c>
      <c r="C15" s="9">
        <v>159382410.76271999</v>
      </c>
      <c r="D15" s="4">
        <f t="shared" si="0"/>
        <v>-22492521.237280011</v>
      </c>
      <c r="E15" s="5">
        <f t="shared" si="1"/>
        <v>-0.12367026609956344</v>
      </c>
      <c r="F15" s="10"/>
      <c r="G15" s="10"/>
      <c r="H15" s="10">
        <f t="shared" si="2"/>
        <v>0</v>
      </c>
      <c r="I15" s="10" t="e">
        <f t="shared" si="3"/>
        <v>#DIV/0!</v>
      </c>
    </row>
    <row r="16" spans="1:9" x14ac:dyDescent="0.25">
      <c r="A16" s="3" t="s">
        <v>16</v>
      </c>
      <c r="B16" s="9">
        <v>70889369</v>
      </c>
      <c r="C16" s="9">
        <v>33481368</v>
      </c>
      <c r="D16" s="4">
        <f t="shared" si="0"/>
        <v>-37408001</v>
      </c>
      <c r="E16" s="5">
        <f t="shared" si="1"/>
        <v>-0.52769549973000895</v>
      </c>
      <c r="F16" s="10"/>
      <c r="G16" s="10"/>
      <c r="H16" s="10">
        <f t="shared" si="2"/>
        <v>0</v>
      </c>
      <c r="I16" s="10" t="e">
        <f t="shared" si="3"/>
        <v>#DIV/0!</v>
      </c>
    </row>
    <row r="17" spans="1:9" x14ac:dyDescent="0.25">
      <c r="A17" s="3" t="s">
        <v>17</v>
      </c>
      <c r="B17" s="9">
        <v>118704439</v>
      </c>
      <c r="C17" s="9">
        <v>119199384.039095</v>
      </c>
      <c r="D17" s="4">
        <f t="shared" si="0"/>
        <v>494945.03909499943</v>
      </c>
      <c r="E17" s="5">
        <f t="shared" si="1"/>
        <v>4.1695579648457493E-3</v>
      </c>
      <c r="F17" s="10"/>
      <c r="G17" s="10"/>
      <c r="H17" s="10">
        <f t="shared" si="2"/>
        <v>0</v>
      </c>
      <c r="I17" s="10" t="e">
        <f t="shared" si="3"/>
        <v>#DIV/0!</v>
      </c>
    </row>
    <row r="18" spans="1:9" x14ac:dyDescent="0.25">
      <c r="A18" s="3" t="s">
        <v>21</v>
      </c>
      <c r="B18" s="9">
        <f>SUM(B10:B17)</f>
        <v>665705618</v>
      </c>
      <c r="C18" s="9">
        <f>SUM(C10:C17)</f>
        <v>515829825.6876151</v>
      </c>
      <c r="D18" s="4">
        <f>C18-B18</f>
        <v>-149875792.3123849</v>
      </c>
      <c r="E18" s="5">
        <f t="shared" si="1"/>
        <v>-0.22513824167904939</v>
      </c>
    </row>
    <row r="20" spans="1:9" x14ac:dyDescent="0.25">
      <c r="A20" s="3" t="s">
        <v>22</v>
      </c>
      <c r="B20" s="13">
        <f>B10/$B$18</f>
        <v>0.36669923221227796</v>
      </c>
      <c r="C20" s="14">
        <f>C10/$C$18</f>
        <v>0.25697510902353898</v>
      </c>
      <c r="D20" s="5">
        <f>C20-B20</f>
        <v>-0.10972412318873898</v>
      </c>
      <c r="E20" s="5">
        <f t="shared" ref="E20:E27" si="4">IF(B20,C20/B20-1,"")</f>
        <v>-0.299221033343263</v>
      </c>
    </row>
    <row r="21" spans="1:9" x14ac:dyDescent="0.25">
      <c r="A21" s="3" t="s">
        <v>23</v>
      </c>
      <c r="B21" s="13">
        <f t="shared" ref="B21:B27" si="5">B11/$B$18</f>
        <v>7.6159489463704664E-3</v>
      </c>
      <c r="C21" s="14">
        <f t="shared" ref="C21:C27" si="6">C11/$C$18</f>
        <v>1.107136252229534E-2</v>
      </c>
      <c r="D21" s="5">
        <f t="shared" ref="D21:D27" si="7">C21-B21</f>
        <v>3.4554135759248738E-3</v>
      </c>
      <c r="E21" s="5">
        <f t="shared" si="4"/>
        <v>0.45370755506070193</v>
      </c>
    </row>
    <row r="22" spans="1:9" x14ac:dyDescent="0.25">
      <c r="A22" s="3" t="s">
        <v>24</v>
      </c>
      <c r="B22" s="13">
        <f t="shared" si="5"/>
        <v>2.9638250701979205E-2</v>
      </c>
      <c r="C22" s="14">
        <f t="shared" si="6"/>
        <v>6.8995304206556654E-2</v>
      </c>
      <c r="D22" s="5">
        <f t="shared" si="7"/>
        <v>3.9357053504577452E-2</v>
      </c>
      <c r="E22" s="5">
        <f t="shared" si="4"/>
        <v>1.3279141842858233</v>
      </c>
    </row>
    <row r="23" spans="1:9" x14ac:dyDescent="0.25">
      <c r="A23" s="3" t="s">
        <v>25</v>
      </c>
      <c r="B23" s="13">
        <f t="shared" si="5"/>
        <v>6.9066774797745508E-3</v>
      </c>
      <c r="C23" s="14">
        <f t="shared" si="6"/>
        <v>9.8640880123930484E-3</v>
      </c>
      <c r="D23" s="5">
        <f t="shared" si="7"/>
        <v>2.9574105326184976E-3</v>
      </c>
      <c r="E23" s="5">
        <f t="shared" si="4"/>
        <v>0.42819583530271266</v>
      </c>
    </row>
    <row r="24" spans="1:9" x14ac:dyDescent="0.25">
      <c r="A24" s="3" t="s">
        <v>26</v>
      </c>
      <c r="B24" s="13">
        <f t="shared" si="5"/>
        <v>3.113237208702661E-2</v>
      </c>
      <c r="C24" s="14">
        <f t="shared" si="6"/>
        <v>4.8121047705822824E-2</v>
      </c>
      <c r="D24" s="5">
        <f t="shared" si="7"/>
        <v>1.6988675618796214E-2</v>
      </c>
      <c r="E24" s="5">
        <f t="shared" si="4"/>
        <v>0.54569165405406683</v>
      </c>
    </row>
    <row r="25" spans="1:9" x14ac:dyDescent="0.25">
      <c r="A25" s="3" t="s">
        <v>27</v>
      </c>
      <c r="B25" s="13">
        <f t="shared" si="5"/>
        <v>0.27320624474585703</v>
      </c>
      <c r="C25" s="14">
        <f t="shared" si="6"/>
        <v>0.30898254196577124</v>
      </c>
      <c r="D25" s="5">
        <f t="shared" si="7"/>
        <v>3.577629721991421E-2</v>
      </c>
      <c r="E25" s="5">
        <f t="shared" si="4"/>
        <v>0.13094977844739297</v>
      </c>
    </row>
    <row r="26" spans="1:9" x14ac:dyDescent="0.25">
      <c r="A26" s="3" t="s">
        <v>28</v>
      </c>
      <c r="B26" s="13">
        <f t="shared" si="5"/>
        <v>0.1064875630957947</v>
      </c>
      <c r="C26" s="14">
        <f t="shared" si="6"/>
        <v>6.4907778365410396E-2</v>
      </c>
      <c r="D26" s="5">
        <f t="shared" si="7"/>
        <v>-4.1579784730384303E-2</v>
      </c>
      <c r="E26" s="5">
        <f t="shared" si="4"/>
        <v>-0.39046611192501157</v>
      </c>
    </row>
    <row r="27" spans="1:9" x14ac:dyDescent="0.25">
      <c r="A27" s="3" t="s">
        <v>29</v>
      </c>
      <c r="B27" s="13">
        <f t="shared" si="5"/>
        <v>0.17831371073091951</v>
      </c>
      <c r="C27" s="14">
        <f t="shared" si="6"/>
        <v>0.2310827681982115</v>
      </c>
      <c r="D27" s="5">
        <f t="shared" si="7"/>
        <v>5.2769057467291991E-2</v>
      </c>
      <c r="E27" s="5">
        <f t="shared" si="4"/>
        <v>0.29593381939609809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tabSelected="1" workbookViewId="0">
      <selection activeCell="B30" sqref="B30"/>
    </sheetView>
  </sheetViews>
  <sheetFormatPr defaultRowHeight="15" x14ac:dyDescent="0.25"/>
  <cols>
    <col min="1" max="1" width="50.7109375" customWidth="1"/>
    <col min="2" max="255" width="20.7109375" customWidth="1"/>
  </cols>
  <sheetData>
    <row r="1" spans="1:9" ht="19.5" x14ac:dyDescent="0.3">
      <c r="A1" s="1" t="s">
        <v>20</v>
      </c>
    </row>
    <row r="3" spans="1:9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9" x14ac:dyDescent="0.25">
      <c r="A4" s="3" t="s">
        <v>4</v>
      </c>
      <c r="B4" s="6">
        <v>4.0000000000000001E-3</v>
      </c>
      <c r="C4" s="6">
        <v>4.0000000000000001E-3</v>
      </c>
      <c r="D4" s="5">
        <f t="shared" ref="D4:D17" si="0">C4-B4</f>
        <v>0</v>
      </c>
      <c r="E4" s="5">
        <f t="shared" ref="E4:E27" si="1">IF(B4,C4/B4-1,"")</f>
        <v>0</v>
      </c>
    </row>
    <row r="5" spans="1:9" x14ac:dyDescent="0.25">
      <c r="A5" s="3" t="s">
        <v>5</v>
      </c>
      <c r="B5" s="6">
        <v>2.7E-2</v>
      </c>
      <c r="C5" s="6">
        <v>2.5999999999999999E-2</v>
      </c>
      <c r="D5" s="5">
        <f t="shared" si="0"/>
        <v>-1.0000000000000009E-3</v>
      </c>
      <c r="E5" s="5">
        <f t="shared" si="1"/>
        <v>-3.703703703703709E-2</v>
      </c>
    </row>
    <row r="6" spans="1:9" x14ac:dyDescent="0.25">
      <c r="A6" s="3" t="s">
        <v>6</v>
      </c>
      <c r="B6" s="6">
        <v>7.2999999999999995E-2</v>
      </c>
      <c r="C6" s="6">
        <v>7.2781054210924623E-2</v>
      </c>
      <c r="D6" s="5">
        <f t="shared" si="0"/>
        <v>-2.1894578907537265E-4</v>
      </c>
      <c r="E6" s="5">
        <f t="shared" si="1"/>
        <v>-2.9992573845941672E-3</v>
      </c>
    </row>
    <row r="7" spans="1:9" x14ac:dyDescent="0.25">
      <c r="A7" s="3" t="s">
        <v>7</v>
      </c>
      <c r="B7" s="6">
        <v>0.15</v>
      </c>
      <c r="C7" s="6">
        <v>0.98741356484250598</v>
      </c>
      <c r="D7" s="5">
        <f t="shared" si="0"/>
        <v>0.83741356484250595</v>
      </c>
      <c r="E7" s="5">
        <f t="shared" si="1"/>
        <v>5.5827570989500401</v>
      </c>
    </row>
    <row r="8" spans="1:9" x14ac:dyDescent="0.25">
      <c r="A8" s="3" t="s">
        <v>8</v>
      </c>
      <c r="B8" s="6">
        <v>0.14000000000000001</v>
      </c>
      <c r="C8" s="6">
        <v>0.13420774551468656</v>
      </c>
      <c r="D8" s="5">
        <f t="shared" si="0"/>
        <v>-5.7922544853134528E-3</v>
      </c>
      <c r="E8" s="5">
        <f t="shared" si="1"/>
        <v>-4.1373246323667567E-2</v>
      </c>
    </row>
    <row r="9" spans="1:9" x14ac:dyDescent="0.25">
      <c r="A9" s="3" t="s">
        <v>9</v>
      </c>
      <c r="B9" s="7">
        <v>500</v>
      </c>
      <c r="C9" s="7">
        <v>500</v>
      </c>
      <c r="D9" s="8">
        <f t="shared" si="0"/>
        <v>0</v>
      </c>
      <c r="E9" s="5">
        <f t="shared" si="1"/>
        <v>0</v>
      </c>
    </row>
    <row r="10" spans="1:9" x14ac:dyDescent="0.25">
      <c r="A10" s="3" t="s">
        <v>10</v>
      </c>
      <c r="B10" s="9">
        <v>114626059</v>
      </c>
      <c r="C10" s="9">
        <v>120167242.11866713</v>
      </c>
      <c r="D10" s="4">
        <f t="shared" si="0"/>
        <v>5541183.1186671257</v>
      </c>
      <c r="E10" s="5">
        <f t="shared" si="1"/>
        <v>4.8341390840865639E-2</v>
      </c>
      <c r="F10" s="10"/>
      <c r="G10" s="10"/>
      <c r="H10" s="10">
        <f>G10-F10</f>
        <v>0</v>
      </c>
      <c r="I10" s="10" t="e">
        <f>H10/F10</f>
        <v>#DIV/0!</v>
      </c>
    </row>
    <row r="11" spans="1:9" x14ac:dyDescent="0.25">
      <c r="A11" s="3" t="s">
        <v>11</v>
      </c>
      <c r="B11" s="9">
        <v>18809239</v>
      </c>
      <c r="C11" s="9">
        <v>17488784</v>
      </c>
      <c r="D11" s="4">
        <f t="shared" si="0"/>
        <v>-1320455</v>
      </c>
      <c r="E11" s="5">
        <f t="shared" si="1"/>
        <v>-7.0202468053066847E-2</v>
      </c>
      <c r="F11" s="10"/>
      <c r="G11" s="10"/>
      <c r="H11" s="10">
        <f t="shared" ref="H11:H17" si="2">G11-F11</f>
        <v>0</v>
      </c>
      <c r="I11" s="10" t="e">
        <f t="shared" ref="I11:I17" si="3">H11/F11</f>
        <v>#DIV/0!</v>
      </c>
    </row>
    <row r="12" spans="1:9" x14ac:dyDescent="0.25">
      <c r="A12" s="3" t="s">
        <v>12</v>
      </c>
      <c r="B12" s="9">
        <v>71364325</v>
      </c>
      <c r="C12" s="9">
        <v>103098315.43620336</v>
      </c>
      <c r="D12" s="4">
        <f t="shared" si="0"/>
        <v>31733990.436203361</v>
      </c>
      <c r="E12" s="5">
        <f t="shared" si="1"/>
        <v>0.44467582978194442</v>
      </c>
      <c r="F12" s="10"/>
      <c r="G12" s="10"/>
      <c r="H12" s="10">
        <f t="shared" si="2"/>
        <v>0</v>
      </c>
      <c r="I12" s="10" t="e">
        <f t="shared" si="3"/>
        <v>#DIV/0!</v>
      </c>
    </row>
    <row r="13" spans="1:9" x14ac:dyDescent="0.25">
      <c r="A13" s="3" t="s">
        <v>13</v>
      </c>
      <c r="B13" s="9">
        <v>11958961</v>
      </c>
      <c r="C13" s="9">
        <v>22315611</v>
      </c>
      <c r="D13" s="4">
        <f t="shared" si="0"/>
        <v>10356650</v>
      </c>
      <c r="E13" s="5">
        <f t="shared" si="1"/>
        <v>0.86601586876987047</v>
      </c>
      <c r="F13" s="10"/>
      <c r="G13" s="10"/>
      <c r="H13" s="10">
        <f t="shared" si="2"/>
        <v>0</v>
      </c>
      <c r="I13" s="10" t="e">
        <f t="shared" si="3"/>
        <v>#DIV/0!</v>
      </c>
    </row>
    <row r="14" spans="1:9" x14ac:dyDescent="0.25">
      <c r="A14" s="3" t="s">
        <v>14</v>
      </c>
      <c r="B14" s="9">
        <v>3773459</v>
      </c>
      <c r="C14" s="9">
        <v>4720424</v>
      </c>
      <c r="D14" s="4">
        <f t="shared" si="0"/>
        <v>946965</v>
      </c>
      <c r="E14" s="5">
        <f t="shared" si="1"/>
        <v>0.25095409808348257</v>
      </c>
      <c r="F14" s="10"/>
      <c r="G14" s="10"/>
      <c r="H14" s="11">
        <f t="shared" si="2"/>
        <v>0</v>
      </c>
      <c r="I14" s="10" t="e">
        <f t="shared" si="3"/>
        <v>#DIV/0!</v>
      </c>
    </row>
    <row r="15" spans="1:9" x14ac:dyDescent="0.25">
      <c r="A15" s="3" t="s">
        <v>15</v>
      </c>
      <c r="B15" s="9">
        <v>100085616</v>
      </c>
      <c r="C15" s="9">
        <v>117753446.60438944</v>
      </c>
      <c r="D15" s="4">
        <f t="shared" si="0"/>
        <v>17667830.604389444</v>
      </c>
      <c r="E15" s="5">
        <f t="shared" si="1"/>
        <v>0.17652717054156364</v>
      </c>
      <c r="F15" s="10"/>
      <c r="G15" s="10"/>
      <c r="H15" s="10">
        <f t="shared" si="2"/>
        <v>0</v>
      </c>
      <c r="I15" s="10" t="e">
        <f t="shared" si="3"/>
        <v>#DIV/0!</v>
      </c>
    </row>
    <row r="16" spans="1:9" x14ac:dyDescent="0.25">
      <c r="A16" s="3" t="s">
        <v>16</v>
      </c>
      <c r="B16" s="9">
        <v>60704967</v>
      </c>
      <c r="C16" s="9">
        <v>53694283</v>
      </c>
      <c r="D16" s="4">
        <f t="shared" si="0"/>
        <v>-7010684</v>
      </c>
      <c r="E16" s="5">
        <f t="shared" si="1"/>
        <v>-0.11548781502508687</v>
      </c>
      <c r="F16" s="10"/>
      <c r="G16" s="10"/>
      <c r="H16" s="10">
        <f t="shared" si="2"/>
        <v>0</v>
      </c>
      <c r="I16" s="10" t="e">
        <f t="shared" si="3"/>
        <v>#DIV/0!</v>
      </c>
    </row>
    <row r="17" spans="1:9" x14ac:dyDescent="0.25">
      <c r="A17" s="3" t="s">
        <v>17</v>
      </c>
      <c r="B17" s="9">
        <v>99217603</v>
      </c>
      <c r="C17" s="9">
        <v>193626017.77943978</v>
      </c>
      <c r="D17" s="4">
        <f t="shared" si="0"/>
        <v>94408414.779439777</v>
      </c>
      <c r="E17" s="5">
        <f t="shared" si="1"/>
        <v>0.95152888121515877</v>
      </c>
      <c r="F17" s="10"/>
      <c r="G17" s="10"/>
      <c r="H17" s="10">
        <f t="shared" si="2"/>
        <v>0</v>
      </c>
      <c r="I17" s="10" t="e">
        <f t="shared" si="3"/>
        <v>#DIV/0!</v>
      </c>
    </row>
    <row r="18" spans="1:9" x14ac:dyDescent="0.25">
      <c r="A18" s="3" t="s">
        <v>21</v>
      </c>
      <c r="B18" s="9">
        <f>SUM(B10:B17)</f>
        <v>480540229</v>
      </c>
      <c r="C18" s="9">
        <f>SUM(C10:C17)</f>
        <v>632864123.93869972</v>
      </c>
      <c r="D18" s="4">
        <f>C18-B18</f>
        <v>152323894.93869972</v>
      </c>
      <c r="E18" s="5">
        <f t="shared" si="1"/>
        <v>0.31698468878596153</v>
      </c>
    </row>
    <row r="19" spans="1:9" x14ac:dyDescent="0.25">
      <c r="E19" t="str">
        <f t="shared" si="1"/>
        <v/>
      </c>
    </row>
    <row r="20" spans="1:9" x14ac:dyDescent="0.25">
      <c r="A20" s="3" t="s">
        <v>22</v>
      </c>
      <c r="B20" s="13">
        <f>B10/$B$18</f>
        <v>0.23853582298101414</v>
      </c>
      <c r="C20" s="14">
        <f>C10/$C$18</f>
        <v>0.18987842346125269</v>
      </c>
      <c r="D20" s="5">
        <f>C20-B20</f>
        <v>-4.8657399519761446E-2</v>
      </c>
      <c r="E20" s="5">
        <f t="shared" si="1"/>
        <v>-0.20398361517227648</v>
      </c>
    </row>
    <row r="21" spans="1:9" x14ac:dyDescent="0.25">
      <c r="A21" s="3" t="s">
        <v>23</v>
      </c>
      <c r="B21" s="13">
        <f t="shared" ref="B21:B27" si="4">B11/$B$18</f>
        <v>3.9141861315423812E-2</v>
      </c>
      <c r="C21" s="14">
        <f t="shared" ref="C21:C27" si="5">C11/$C$18</f>
        <v>2.7634342568127614E-2</v>
      </c>
      <c r="D21" s="5">
        <f t="shared" ref="D21:D27" si="6">C21-B21</f>
        <v>-1.1507518747296198E-2</v>
      </c>
      <c r="E21" s="5">
        <f t="shared" si="1"/>
        <v>-0.29399518470936059</v>
      </c>
    </row>
    <row r="22" spans="1:9" x14ac:dyDescent="0.25">
      <c r="A22" s="3" t="s">
        <v>24</v>
      </c>
      <c r="B22" s="13">
        <f t="shared" si="4"/>
        <v>0.14850853413148893</v>
      </c>
      <c r="C22" s="14">
        <f t="shared" si="5"/>
        <v>0.16290750500211582</v>
      </c>
      <c r="D22" s="5">
        <f t="shared" si="6"/>
        <v>1.4398970870626887E-2</v>
      </c>
      <c r="E22" s="5">
        <f t="shared" si="1"/>
        <v>9.6957194782342215E-2</v>
      </c>
    </row>
    <row r="23" spans="1:9" x14ac:dyDescent="0.25">
      <c r="A23" s="3" t="s">
        <v>25</v>
      </c>
      <c r="B23" s="13">
        <f t="shared" si="4"/>
        <v>2.4886492905883226E-2</v>
      </c>
      <c r="C23" s="14">
        <f t="shared" si="5"/>
        <v>3.5261298841078766E-2</v>
      </c>
      <c r="D23" s="5">
        <f t="shared" si="6"/>
        <v>1.037480593519554E-2</v>
      </c>
      <c r="E23" s="5">
        <f t="shared" si="1"/>
        <v>0.41688501366710895</v>
      </c>
    </row>
    <row r="24" spans="1:9" x14ac:dyDescent="0.25">
      <c r="A24" s="3" t="s">
        <v>26</v>
      </c>
      <c r="B24" s="13">
        <f t="shared" si="4"/>
        <v>7.8525350684011102E-3</v>
      </c>
      <c r="C24" s="14">
        <f t="shared" si="5"/>
        <v>7.4588269763530288E-3</v>
      </c>
      <c r="D24" s="5">
        <f t="shared" si="6"/>
        <v>-3.9370809204808139E-4</v>
      </c>
      <c r="E24" s="5">
        <f t="shared" si="1"/>
        <v>-5.0137705673213406E-2</v>
      </c>
    </row>
    <row r="25" spans="1:9" x14ac:dyDescent="0.25">
      <c r="A25" s="3" t="s">
        <v>27</v>
      </c>
      <c r="B25" s="13">
        <f t="shared" si="4"/>
        <v>0.20827728868460668</v>
      </c>
      <c r="C25" s="14">
        <f t="shared" si="5"/>
        <v>0.18606434169713693</v>
      </c>
      <c r="D25" s="5">
        <f t="shared" si="6"/>
        <v>-2.2212946987469756E-2</v>
      </c>
      <c r="E25" s="5">
        <f t="shared" si="1"/>
        <v>-0.10665083614136495</v>
      </c>
    </row>
    <row r="26" spans="1:9" x14ac:dyDescent="0.25">
      <c r="A26" s="3" t="s">
        <v>28</v>
      </c>
      <c r="B26" s="13">
        <f t="shared" si="4"/>
        <v>0.12632650366510731</v>
      </c>
      <c r="C26" s="14">
        <f t="shared" si="5"/>
        <v>8.4843303592290406E-2</v>
      </c>
      <c r="D26" s="5">
        <f t="shared" si="6"/>
        <v>-4.1483200072816903E-2</v>
      </c>
      <c r="E26" s="5">
        <f t="shared" si="1"/>
        <v>-0.32838081375852246</v>
      </c>
    </row>
    <row r="27" spans="1:9" x14ac:dyDescent="0.25">
      <c r="A27" s="3" t="s">
        <v>29</v>
      </c>
      <c r="B27" s="13">
        <f t="shared" si="4"/>
        <v>0.20647096124807482</v>
      </c>
      <c r="C27" s="14">
        <f t="shared" si="5"/>
        <v>0.30595195786164475</v>
      </c>
      <c r="D27" s="5">
        <f t="shared" si="6"/>
        <v>9.9480996613569933E-2</v>
      </c>
      <c r="E27" s="5">
        <f t="shared" si="1"/>
        <v>0.48181592225961278</v>
      </c>
    </row>
    <row r="31" spans="1:9" x14ac:dyDescent="0.25">
      <c r="B31" s="1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UKPN EPN</vt:lpstr>
      <vt:lpstr>UKPN LPN</vt:lpstr>
      <vt:lpstr>UKPN SPN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Oliver Day</cp:lastModifiedBy>
  <dcterms:created xsi:type="dcterms:W3CDTF">2013-05-22T11:16:32Z</dcterms:created>
  <dcterms:modified xsi:type="dcterms:W3CDTF">2014-01-15T14:57:13Z</dcterms:modified>
</cp:coreProperties>
</file>