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Pricing Development\DCUSA\DCPs\Modelling Alignment DCPs\CDCM\"/>
    </mc:Choice>
  </mc:AlternateContent>
  <bookViews>
    <workbookView xWindow="0" yWindow="0" windowWidth="17250" windowHeight="5520" firstSheet="1" activeTab="1"/>
  </bookViews>
  <sheets>
    <sheet name="Cover" sheetId="2" state="hidden" r:id="rId1"/>
    <sheet name="CDCM Assumptions Log" sheetId="4" r:id="rId2"/>
    <sheet name="OtherIssues" sheetId="5" state="hidden" r:id="rId3"/>
    <sheet name="Aligning_EDCM_Issues" sheetId="6" state="hidden" r:id="rId4"/>
    <sheet name="Summary" sheetId="8" state="hidden" r:id="rId5"/>
  </sheets>
  <definedNames>
    <definedName name="_xlnm._FilterDatabase" localSheetId="1" hidden="1">'CDCM Assumptions Log'!$C$3:$N$18</definedName>
    <definedName name="_xlnm._FilterDatabase" localSheetId="2" hidden="1">OtherIssues!$C$3:$E$7</definedName>
  </definedNam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3" i="8" l="1"/>
  <c r="E13" i="8"/>
  <c r="D13" i="8"/>
  <c r="C13" i="8"/>
  <c r="F12" i="8"/>
  <c r="E12" i="8"/>
  <c r="D12" i="8"/>
  <c r="C12" i="8"/>
  <c r="F11" i="8"/>
  <c r="E11" i="8"/>
  <c r="D11" i="8"/>
  <c r="C11" i="8"/>
  <c r="F10" i="8"/>
  <c r="E10" i="8"/>
  <c r="D10" i="8"/>
  <c r="C10" i="8"/>
  <c r="F9" i="8"/>
  <c r="E9" i="8"/>
  <c r="D9" i="8"/>
  <c r="C9" i="8"/>
  <c r="F8" i="8"/>
  <c r="E8" i="8"/>
  <c r="D8" i="8"/>
  <c r="C8" i="8"/>
  <c r="F7" i="8"/>
  <c r="E7" i="8"/>
  <c r="D7" i="8"/>
  <c r="C7" i="8"/>
  <c r="F6" i="8"/>
  <c r="E6" i="8"/>
  <c r="D6" i="8"/>
  <c r="C6" i="8"/>
  <c r="F5" i="8"/>
  <c r="E5" i="8"/>
  <c r="D5" i="8"/>
  <c r="C5" i="8"/>
  <c r="F4" i="8"/>
  <c r="E4" i="8"/>
  <c r="D4" i="8"/>
  <c r="C4" i="8"/>
  <c r="F3" i="8"/>
  <c r="E3" i="8"/>
  <c r="D3" i="8"/>
  <c r="C3" i="8"/>
  <c r="D15" i="8"/>
  <c r="E15" i="8"/>
  <c r="F15" i="8"/>
  <c r="C15" i="8"/>
  <c r="H13" i="8"/>
  <c r="H12" i="8"/>
  <c r="H8" i="8"/>
  <c r="H10" i="8"/>
  <c r="H5" i="8"/>
  <c r="H7" i="8"/>
  <c r="H3" i="8"/>
  <c r="H9" i="8"/>
  <c r="H4" i="8"/>
  <c r="H6" i="8"/>
  <c r="H11" i="8"/>
  <c r="H15" i="8"/>
  <c r="N4" i="4"/>
  <c r="L9" i="6"/>
  <c r="K9" i="6"/>
  <c r="J9" i="6"/>
  <c r="I9" i="6"/>
  <c r="L8" i="6"/>
  <c r="K8" i="6"/>
  <c r="J8" i="6"/>
  <c r="I8" i="6"/>
  <c r="L7" i="6"/>
  <c r="K7" i="6"/>
  <c r="J7" i="6"/>
  <c r="I7" i="6"/>
  <c r="L5" i="6"/>
  <c r="K5" i="6"/>
  <c r="J5" i="6"/>
  <c r="I5" i="6"/>
  <c r="F37" i="6"/>
  <c r="E37" i="6"/>
  <c r="D37" i="6"/>
  <c r="C37" i="6"/>
  <c r="F11" i="6"/>
  <c r="E11" i="6"/>
  <c r="D11" i="6"/>
  <c r="C11" i="6"/>
  <c r="F10" i="6"/>
  <c r="E10" i="6"/>
  <c r="D10" i="6"/>
  <c r="C10" i="6"/>
  <c r="F6" i="6"/>
  <c r="E6" i="6"/>
  <c r="D6" i="6"/>
  <c r="C6" i="6"/>
  <c r="C5" i="5"/>
  <c r="C5" i="4"/>
  <c r="C6" i="5"/>
  <c r="L5" i="5"/>
  <c r="N5" i="4"/>
  <c r="C6" i="4"/>
  <c r="N6" i="4"/>
  <c r="C7" i="5"/>
  <c r="L6" i="5"/>
  <c r="C7" i="4"/>
  <c r="N7" i="4"/>
  <c r="C8" i="4"/>
  <c r="N8" i="4"/>
  <c r="C9" i="4"/>
  <c r="N9" i="4"/>
  <c r="C10" i="4"/>
  <c r="N10" i="4"/>
  <c r="C11" i="4"/>
  <c r="N11" i="4"/>
  <c r="C12" i="4"/>
  <c r="N12" i="4"/>
  <c r="C13" i="4"/>
  <c r="N13" i="4"/>
  <c r="C14" i="4"/>
  <c r="N14" i="4"/>
  <c r="C15" i="4"/>
  <c r="N15" i="4"/>
  <c r="C16" i="4"/>
  <c r="N16" i="4"/>
  <c r="C17" i="4"/>
  <c r="N17" i="4"/>
  <c r="C18" i="4"/>
  <c r="N18" i="4"/>
  <c r="F30" i="6"/>
  <c r="I22" i="6"/>
  <c r="E24" i="6"/>
  <c r="E23" i="6"/>
  <c r="C32" i="6"/>
  <c r="E9" i="6"/>
  <c r="I33" i="6"/>
  <c r="I6" i="6"/>
  <c r="D36" i="6"/>
  <c r="D24" i="6"/>
  <c r="F14" i="6"/>
  <c r="I19" i="6"/>
  <c r="D16" i="6"/>
  <c r="D15" i="6"/>
  <c r="F27" i="6"/>
  <c r="D7" i="6"/>
  <c r="E40" i="6"/>
  <c r="C29" i="6"/>
  <c r="I30" i="6"/>
  <c r="E27" i="6"/>
  <c r="D40" i="6"/>
  <c r="J28" i="6"/>
  <c r="K13" i="6"/>
  <c r="E32" i="6"/>
  <c r="K29" i="6"/>
  <c r="K17" i="6"/>
  <c r="E36" i="6"/>
  <c r="J33" i="6"/>
  <c r="C16" i="6"/>
  <c r="D35" i="6"/>
  <c r="D19" i="6"/>
  <c r="K21" i="6"/>
  <c r="D22" i="6"/>
  <c r="C40" i="6"/>
  <c r="E16" i="6"/>
  <c r="I25" i="6"/>
  <c r="J17" i="6"/>
  <c r="F16" i="6"/>
  <c r="L32" i="6"/>
  <c r="E5" i="6"/>
  <c r="C33" i="6"/>
  <c r="C18" i="6"/>
  <c r="C5" i="6"/>
  <c r="I38" i="6"/>
  <c r="L36" i="6"/>
  <c r="L37" i="6"/>
  <c r="I37" i="6"/>
  <c r="D12" i="6"/>
  <c r="L20" i="6"/>
  <c r="J12" i="6"/>
  <c r="J24" i="6"/>
  <c r="F15" i="6"/>
  <c r="L29" i="6"/>
  <c r="L40" i="6"/>
  <c r="K40" i="6"/>
  <c r="F7" i="6"/>
  <c r="K12" i="6"/>
  <c r="F24" i="6"/>
  <c r="K10" i="6"/>
  <c r="I13" i="6"/>
  <c r="K16" i="6"/>
  <c r="K33" i="6"/>
  <c r="I11" i="6"/>
  <c r="K15" i="6"/>
  <c r="J22" i="6"/>
  <c r="L35" i="6"/>
  <c r="E28" i="6"/>
  <c r="J29" i="6"/>
  <c r="K37" i="6"/>
  <c r="C22" i="6"/>
  <c r="K31" i="6"/>
  <c r="K25" i="6"/>
  <c r="I40" i="6"/>
  <c r="J4" i="6"/>
  <c r="E19" i="6"/>
  <c r="K24" i="6"/>
  <c r="K36" i="6"/>
  <c r="C26" i="6"/>
  <c r="K20" i="6"/>
  <c r="K32" i="6"/>
  <c r="F35" i="6"/>
  <c r="L28" i="6"/>
  <c r="D31" i="6"/>
  <c r="K26" i="6"/>
  <c r="F25" i="6"/>
  <c r="E4" i="6"/>
  <c r="D32" i="6"/>
  <c r="F13" i="6"/>
  <c r="K6" i="6"/>
  <c r="J16" i="6"/>
  <c r="J38" i="6"/>
  <c r="J19" i="6"/>
  <c r="F29" i="6"/>
  <c r="C38" i="6"/>
  <c r="I14" i="6"/>
  <c r="L6" i="6"/>
  <c r="D25" i="6"/>
  <c r="F26" i="6"/>
  <c r="F19" i="6"/>
  <c r="C24" i="6"/>
  <c r="F20" i="6"/>
  <c r="J13" i="6"/>
  <c r="D28" i="6"/>
  <c r="J6" i="6"/>
  <c r="J21" i="6"/>
  <c r="C28" i="6"/>
  <c r="L10" i="6"/>
  <c r="I32" i="6"/>
  <c r="E35" i="6"/>
  <c r="K4" i="6"/>
  <c r="I17" i="6"/>
  <c r="J23" i="6"/>
  <c r="E17" i="6"/>
  <c r="J40" i="6"/>
  <c r="E20" i="6"/>
  <c r="J32" i="6"/>
  <c r="K35" i="6"/>
  <c r="E18" i="6"/>
  <c r="D23" i="6"/>
  <c r="D27" i="6"/>
  <c r="E31" i="6"/>
  <c r="J36" i="6"/>
  <c r="L13" i="6"/>
  <c r="D18" i="6"/>
  <c r="C31" i="6"/>
  <c r="C36" i="6"/>
  <c r="L18" i="6"/>
  <c r="F8" i="6"/>
  <c r="C4" i="6"/>
  <c r="J18" i="6"/>
  <c r="L30" i="6"/>
  <c r="K30" i="6"/>
  <c r="L12" i="6"/>
  <c r="J37" i="6"/>
  <c r="I35" i="6"/>
  <c r="I27" i="6"/>
  <c r="L23" i="6"/>
  <c r="D9" i="6"/>
  <c r="K22" i="6"/>
  <c r="I18" i="6"/>
  <c r="E8" i="6"/>
  <c r="L34" i="6"/>
  <c r="F38" i="6"/>
  <c r="L22" i="6"/>
  <c r="I15" i="6"/>
  <c r="K28" i="6"/>
  <c r="J20" i="6"/>
  <c r="F33" i="6"/>
  <c r="D26" i="6"/>
  <c r="D33" i="6"/>
  <c r="I16" i="6"/>
  <c r="F36" i="6"/>
  <c r="C13" i="6"/>
  <c r="I4" i="6"/>
  <c r="C30" i="6"/>
  <c r="L24" i="6"/>
  <c r="J25" i="6"/>
  <c r="D20" i="6"/>
  <c r="C34" i="6"/>
  <c r="D4" i="6"/>
  <c r="K18" i="6"/>
  <c r="L4" i="6"/>
  <c r="K27" i="6"/>
  <c r="F22" i="6"/>
  <c r="F40" i="6"/>
  <c r="J10" i="6"/>
  <c r="K38" i="6"/>
  <c r="F23" i="6"/>
  <c r="J39" i="6"/>
  <c r="E34" i="6"/>
  <c r="D30" i="6"/>
  <c r="K39" i="6"/>
  <c r="D17" i="6"/>
  <c r="E21" i="6"/>
  <c r="I12" i="6"/>
  <c r="L19" i="6"/>
  <c r="K19" i="6"/>
  <c r="L14" i="6"/>
  <c r="D14" i="6"/>
  <c r="L21" i="6"/>
  <c r="C9" i="6"/>
  <c r="J30" i="6"/>
  <c r="L17" i="6"/>
  <c r="F39" i="6"/>
  <c r="E26" i="6"/>
  <c r="J34" i="6"/>
  <c r="I36" i="6"/>
  <c r="D13" i="6"/>
  <c r="F18" i="6"/>
  <c r="J26" i="6"/>
  <c r="E33" i="6"/>
  <c r="C35" i="6"/>
  <c r="L11" i="6"/>
  <c r="D29" i="6"/>
  <c r="D34" i="6"/>
  <c r="L26" i="6"/>
  <c r="C14" i="6"/>
  <c r="C25" i="6"/>
  <c r="I34" i="6"/>
  <c r="L25" i="6"/>
  <c r="F9" i="6"/>
  <c r="D8" i="6"/>
  <c r="F32" i="6"/>
  <c r="L33" i="6"/>
  <c r="C21" i="6"/>
  <c r="K23" i="6"/>
  <c r="E22" i="6"/>
  <c r="F31" i="6"/>
  <c r="D38" i="6"/>
  <c r="D39" i="6"/>
  <c r="F28" i="6"/>
  <c r="D5" i="6"/>
  <c r="F17" i="6"/>
  <c r="E30" i="6"/>
  <c r="E39" i="6"/>
  <c r="F34" i="6"/>
  <c r="E38" i="6"/>
  <c r="I26" i="6"/>
  <c r="J27" i="6"/>
  <c r="C17" i="6"/>
  <c r="E7" i="6"/>
  <c r="I10" i="6"/>
  <c r="E14" i="6"/>
  <c r="E12" i="6"/>
  <c r="F21" i="6"/>
  <c r="C8" i="6"/>
  <c r="C39" i="6"/>
  <c r="L16" i="6"/>
  <c r="I21" i="6"/>
  <c r="K11" i="6"/>
  <c r="J15" i="6"/>
  <c r="K14" i="6"/>
  <c r="L27" i="6"/>
  <c r="I20" i="6"/>
  <c r="I29" i="6"/>
  <c r="L39" i="6"/>
  <c r="C12" i="6"/>
  <c r="C19" i="6"/>
  <c r="I39" i="6"/>
  <c r="I28" i="6"/>
  <c r="L15" i="6"/>
  <c r="E15" i="6"/>
  <c r="C23" i="6"/>
  <c r="C7" i="6"/>
  <c r="I24" i="6"/>
  <c r="C20" i="6"/>
  <c r="J14" i="6"/>
  <c r="C27" i="6"/>
  <c r="E13" i="6"/>
  <c r="I23" i="6"/>
  <c r="K34" i="6"/>
  <c r="F4" i="6"/>
  <c r="J35" i="6"/>
  <c r="E29" i="6"/>
  <c r="D21" i="6"/>
  <c r="L31" i="6"/>
  <c r="L38" i="6"/>
  <c r="J31" i="6"/>
  <c r="F5" i="6"/>
  <c r="E25" i="6"/>
  <c r="F12" i="6"/>
  <c r="J11" i="6"/>
  <c r="C15" i="6"/>
  <c r="I31" i="6"/>
  <c r="H17" i="8"/>
  <c r="H18" i="8"/>
</calcChain>
</file>

<file path=xl/sharedStrings.xml><?xml version="1.0" encoding="utf-8"?>
<sst xmlns="http://schemas.openxmlformats.org/spreadsheetml/2006/main" count="217" uniqueCount="132">
  <si>
    <t>Author</t>
  </si>
  <si>
    <t>CEPA-TNEI</t>
  </si>
  <si>
    <t>Client</t>
  </si>
  <si>
    <t>DCUSA</t>
  </si>
  <si>
    <t>Model date</t>
  </si>
  <si>
    <t>Disclaimer</t>
  </si>
  <si>
    <t>ID</t>
  </si>
  <si>
    <t>Schedule 16, Paragraph 87a</t>
  </si>
  <si>
    <t>Schedule 16, paragraphs 85-86</t>
  </si>
  <si>
    <t>-</t>
  </si>
  <si>
    <t>End of sheet</t>
  </si>
  <si>
    <t>DCUSA text reference</t>
  </si>
  <si>
    <t>Assumption</t>
  </si>
  <si>
    <t>Description</t>
  </si>
  <si>
    <t>Worksheet reference</t>
  </si>
  <si>
    <t>132kV/EHV adjustment to NUFs</t>
  </si>
  <si>
    <t>Schedule 16, para 26</t>
  </si>
  <si>
    <t>Diversity allowance for 132kV/EHV</t>
  </si>
  <si>
    <t>It has been assumed that the diversity allowance for 132kV/EHV network level is equal to that for 132/EHV.</t>
  </si>
  <si>
    <t>Schedule 16, para 32-37; 64; 66</t>
  </si>
  <si>
    <t>Direct input of service model asset values</t>
  </si>
  <si>
    <t xml:space="preserve">It has been assumed that DNOs will calculate service model asset values by customer category internally, to be entered as an input to the CDCM. </t>
  </si>
  <si>
    <t>Schedule 16, para 47</t>
  </si>
  <si>
    <t>Loss adjustment factor for 132kV/EHV</t>
  </si>
  <si>
    <t>It has been assumed that the loss adjustment factor for 132kV/EHV network level is equal to that for EHV/HV.</t>
  </si>
  <si>
    <t>Schedule 16, para 53</t>
  </si>
  <si>
    <t>Reactive power discounts</t>
  </si>
  <si>
    <t xml:space="preserve">It has been assumed that reactive power charges are not discounted for LDNO discounts, despite not being explicitly mentioned as being treated in this way in the legal text (e.g. paragraph 99 does not mention reactive power).  </t>
  </si>
  <si>
    <t>Schedule 16, para 62</t>
  </si>
  <si>
    <t>Volumes subject to charges</t>
  </si>
  <si>
    <t>Schedule 16, para 70 c ii</t>
  </si>
  <si>
    <t>Correction factor for customers with 0 coincidence to peak, or no load characteristic data.</t>
  </si>
  <si>
    <t>Schedule 16, para 70 c iv</t>
  </si>
  <si>
    <t>Aggregation of pseudo-load coefficient for UMS customers</t>
  </si>
  <si>
    <t>Schedule 16, para 71</t>
  </si>
  <si>
    <t>Unit rates for generation</t>
  </si>
  <si>
    <t>Schedule 16, para 72A</t>
  </si>
  <si>
    <t>Equalisation of LV Network and equivalent non half-hourly charges</t>
  </si>
  <si>
    <t>Schedule 16, para 74</t>
  </si>
  <si>
    <t>Standing charges for “off-peak (related MPAN)” tariffs</t>
  </si>
  <si>
    <t>Schedule 16, para 80</t>
  </si>
  <si>
    <t>LV diversity factor</t>
  </si>
  <si>
    <t>Service model replacement costs</t>
  </si>
  <si>
    <t>Reactive power charge “unrestricted unit rate”</t>
  </si>
  <si>
    <t>The legal text should clarify what “unrestricted unit rate” should mean. Discussions with the Expert Panel suggested that this implies using the formulae set out in paragraphs 68 and 71, except using a load coefficient rather than a pseudo load coefficient.</t>
  </si>
  <si>
    <t>Schedule 16, Paragraph 99/125</t>
  </si>
  <si>
    <t>Reactive power charge discount for generation</t>
  </si>
  <si>
    <t xml:space="preserve">Paragraphs 99/125 do not state whether reactive power charges should be discounted for generation. It has been assumed that they are not discounted and that the legal text should be updated to reflect this. </t>
  </si>
  <si>
    <t xml:space="preserve">An adjustment has been applied to NUFs based on the share of load going through 132kV/EHV. 
This is not specified in the DCUSA, but has been implemented to reflect that some load from customers at the HV and LV levels will go through 132kV/EHV transformation and, consequently, not all customers use the EHV part of the network. This adjustment helps to avoid double counting volumes throughout the model.
The legal text would benefit from clarification on how the charges should be adjusted for the share of load going through 132kV/HV. </t>
  </si>
  <si>
    <t xml:space="preserve">It has been assumed that peak load that matches ‘volumes subject to charges’ is comprised of three elements:
1. Calculation of peak load based on kWh charged to unit rates.
2. Calculation of peak load based on kVA charged to capacity and exceeded capacity charges.
3. Calculation of peak load based on estimated maximum load used to calculate fixed charges.
This would benefit from a clarification of the legal text. </t>
  </si>
  <si>
    <t>The correction factor calculated in Section 106-G (row 118) makes an assumption that if either the result of step 1 or coincidence factor is zero, then a correction factor of 1 should be used. 
This is done to control for missing data (which results in step 1 being zero) and for customers that have zero coincidence (which would result in the correction factor being zero). Both cases would result in a pseudo-load coefficient of zero (and therefore unit rates of zero) if not controlled for. This modelling assumption this imposes is that these customers are assumed to have a flat load during the red period.</t>
  </si>
  <si>
    <t xml:space="preserve">It has been assumed that the aggregation of pseudo load coefficients for UMS customers applies only to steps 1 and 2 of paragraph 70 c. That is, step 3 (which is described in Schedule 16, paragraph 70 c iii), is not subject to aggregation with respect to UMS customer categories. This interpretation was approved by a majority of DNOs.
It was noted that this part of the DCUSA text was vague and should be clarified. </t>
  </si>
  <si>
    <t xml:space="preserve">Paragraph 71 does not include a term to transform average load into load at system peak. The principle of the methodology is that users are charged based on their contribution to peak demand. Based on equivalent formulae elsewhere in the DCUSA text (e.g. Schedule 16, paragraph 68), it would be reasonable to suspect that the pseudo load coefficient should be applied at this point: also reflecting the fact that assets peak at times other than when the system peaks.
It has therefore been assumed that the pseudo load coefficient should be included in the formulae in paragraph 71. 
This treatment was approved by a majority of DNOs. It was implemented under the understanding that a change proposal would be raised at a future date to address the omission in the legal text. </t>
  </si>
  <si>
    <t xml:space="preserve">There are several different ways that the intention of paragraph 72A could be implemented. 
In equalising average charges for LV Network tariffs with the equivalent non half-hourly volume-weighted average charges, the following assumptions have been made:
1. UMS customers falling under profile class 1 are excluded from the adjustment.
2. “Equivalent” is interpreted to imply that charges should be equalised for a given time band distribution. That is, for the purposes of the adjustment, LV Network customers should be assumed to have the same time band distributions as a weighted average of the equivalent non-half hourly customers.
3. “Volume-weighted” should be interpreted as being weighted according to peak load based on average pseudo load coefficients by network level. 
As such, equalisation is implemented as an adjustment to the pseudo load coefficient (as opposed to initial unit rates, for instance). </t>
  </si>
  <si>
    <t>‘Domestic Off Peak (related MPAN)’ and ‘Small Non Domestic Off Peak (related MPAN)’ user categories do not receive standing charges, but have standing charge factors of 100% at the LV circuit level. We assume that standing charges for related MPANs are paid by the main MPAN, so this treatment is intended to avoid double charging.
The legal text could benefit from a clarification of this point.</t>
  </si>
  <si>
    <t>In undertaking the calculation described in paragraph 80, the following assumptions have been used:
• Where the legal text refers to ‘agreed import capacity’ forecast import capacity plus exceeded capacity has been used. It has been assumed that the legal text will be updated to reflect this. 
• “Domestic Off Peak (related MPAN)” and “Small Non Domestic Off Peak (related MPAN)” have been excluded from the calculation of maximum demand. This is because these are related MPAN categories whose maximum demand would be captured under other customer categories.
• System peak load has been calculated using the pseudo-load coefficient, instead of a standard load coefficient as this is consistent with the treatment of system peak load in the rest of the model.</t>
  </si>
  <si>
    <t>It has been assumed that service model asset values should not be charged for, and should only be used as a proxy for allocating operating and maintenance expenditure.
In general, the text could benefit from better explanation of how costs should be allocated to service models.</t>
  </si>
  <si>
    <t>CDCM; Load &amp; loss characteristics</t>
  </si>
  <si>
    <t>CDCM; Inputs by customer type</t>
  </si>
  <si>
    <t>CDCM; Volume adjustments</t>
  </si>
  <si>
    <t>CDCM; System peak demand</t>
  </si>
  <si>
    <t>CDCM; Pseudo-load coefficients</t>
  </si>
  <si>
    <t>CDCM; Initial unit rates</t>
  </si>
  <si>
    <t>CDCM; Capacity charges</t>
  </si>
  <si>
    <t>CDCM; Service model</t>
  </si>
  <si>
    <t>CDCM; Reactive power charges</t>
  </si>
  <si>
    <t>CDCM; Volumes adjustments</t>
  </si>
  <si>
    <t>Assumptions log</t>
  </si>
  <si>
    <t>Schedule 17, 20.2</t>
  </si>
  <si>
    <t>Value AE defined as import consumption but should relate to export</t>
  </si>
  <si>
    <t>Schedule 18, 18.18</t>
  </si>
  <si>
    <t>/LRIC recovery used, should be LRIC recovery</t>
  </si>
  <si>
    <t>Schedule 18, 18.20</t>
  </si>
  <si>
    <t>FCP/LRIC recovery used, should be LRIC recovery</t>
  </si>
  <si>
    <t>Schedule 18, 20.2</t>
  </si>
  <si>
    <t>Value AE defined as import consumption but should relate to export production</t>
  </si>
  <si>
    <t>Issue</t>
  </si>
  <si>
    <t>Other issues</t>
  </si>
  <si>
    <t>Consolidated assumptions log</t>
  </si>
  <si>
    <t>This workbook sets out a series of assumptions that have been made during redevelopment of the CDCM, EDCM (LRIC and FCP) and PCDM charging models.
[CDCM_v1_20180530.xlsx, EDCM-LRIC_v1_20180530.xlsx, EDCM-FCP_v1_20180530.xlsx, PCDM_v1_20180530.xlsx, provided 30/05/2018]
Assumptions contained herein also appear in annexes to model guides developed in support of the abovementioned models. 
These assumptions can be used to help to clarify or serve to amend the DCUSA legal text. 
During model redevelopment, each logged assumption took precedence over the DCUSA text under the understanding that they would ultimately be reflected in the DCUSA text through a housekeeping change. 
Material assumptions were approved by DCUSA Ltd with the consent of DNOs.</t>
  </si>
  <si>
    <t>For information</t>
  </si>
  <si>
    <t>This file has been prepared solely for the use and benefit of DCUSA Limited. Neither the authors nor Cambridge Economic Policy Associates/TNEI accept or assume any responsibility or duty of care to any third party. © All rights reserved by Cambridge Economic Policy Associates Ltd (CEPA) and TNEI Services Ltd (TNEI).</t>
  </si>
  <si>
    <t>Type</t>
  </si>
  <si>
    <t>Proposed Solution</t>
  </si>
  <si>
    <t>Grouping</t>
  </si>
  <si>
    <t>Part 2</t>
  </si>
  <si>
    <r>
      <t xml:space="preserve">Amend para 53 'The volume forecasts </t>
    </r>
    <r>
      <rPr>
        <i/>
        <u/>
        <sz val="11"/>
        <color theme="1"/>
        <rFont val="Calibri"/>
        <family val="2"/>
      </rPr>
      <t>for active units, capacity and reactive units</t>
    </r>
    <r>
      <rPr>
        <sz val="11"/>
        <color theme="1"/>
        <rFont val="Calibri"/>
        <family val="2"/>
      </rPr>
      <t xml:space="preserve"> for portfolio tariffs…'</t>
    </r>
  </si>
  <si>
    <t>Justification</t>
  </si>
  <si>
    <t>Amendment to means of input; no impact on tariff calculation</t>
  </si>
  <si>
    <t>Clarification only</t>
  </si>
  <si>
    <r>
      <t xml:space="preserve">Amend para 72A: 'An additional set of correction factors is applied to the LV Network Domestic and LV Network Non-Domestic Non-CT tariffs and the non-half-hourly-settled tariffs for profile classes 1 to 4, so as to ensure that the average charges produced by the LV Network Domestic tariff </t>
    </r>
    <r>
      <rPr>
        <i/>
        <u/>
        <sz val="11"/>
        <color theme="1"/>
        <rFont val="Calibri"/>
        <family val="2"/>
        <scheme val="minor"/>
      </rPr>
      <t>in respect of each distribution time band</t>
    </r>
    <r>
      <rPr>
        <sz val="11"/>
        <color theme="1"/>
        <rFont val="Calibri"/>
        <family val="2"/>
        <scheme val="minor"/>
      </rPr>
      <t xml:space="preserve"> are equivalent to a volume-weighted </t>
    </r>
    <r>
      <rPr>
        <i/>
        <u/>
        <sz val="11"/>
        <color theme="1"/>
        <rFont val="Calibri"/>
        <family val="2"/>
        <scheme val="minor"/>
      </rPr>
      <t>(based on peak load)</t>
    </r>
    <r>
      <rPr>
        <sz val="11"/>
        <color theme="1"/>
        <rFont val="Calibri"/>
        <family val="2"/>
        <scheme val="minor"/>
      </rPr>
      <t xml:space="preserve"> average of the </t>
    </r>
    <r>
      <rPr>
        <i/>
        <u/>
        <sz val="11"/>
        <color theme="1"/>
        <rFont val="Calibri"/>
        <family val="2"/>
        <scheme val="minor"/>
      </rPr>
      <t>[non-</t>
    </r>
    <r>
      <rPr>
        <i/>
        <u/>
        <sz val="11"/>
        <color theme="1"/>
        <rFont val="Calibri"/>
        <family val="2"/>
      </rPr>
      <t>halfhourly-settled tariffs for profile classes 1 and 2] 'domestic unrestricted', 'domestic two-rate' and 'domestic off peak (related MPAN)' tariffs</t>
    </r>
    <r>
      <rPr>
        <sz val="11"/>
        <color theme="1"/>
        <rFont val="Calibri"/>
        <family val="2"/>
        <scheme val="minor"/>
      </rPr>
      <t xml:space="preserve">, and the average charges produced by the LV Network Non-Domestic Non-CT tariff are equivalent to a volume-weighted average of the </t>
    </r>
    <r>
      <rPr>
        <i/>
        <u/>
        <sz val="11"/>
        <color theme="1"/>
        <rFont val="Calibri"/>
        <family val="2"/>
        <scheme val="minor"/>
      </rPr>
      <t>[non-half-hourly-settled tariffs for profile classes 3 and 4] 'small non-domestic unrestricted', 'small non-domestic two-rate' and 'small non-domestic off peak (related MPAN)' tariffs</t>
    </r>
    <r>
      <rPr>
        <sz val="11"/>
        <color theme="1"/>
        <rFont val="Calibri"/>
        <family val="2"/>
        <scheme val="minor"/>
      </rPr>
      <t>.'</t>
    </r>
  </si>
  <si>
    <r>
      <t xml:space="preserve">Amend para 80: 'The diversity allowance for the LV circuit level is defined as the amount by which the aggregate maximum demand load determined for that network level exceeds the estimated demand at the time of system simultaneous maximum load. The aggregate maximum demand is calculated by aggregating </t>
    </r>
    <r>
      <rPr>
        <i/>
        <u/>
        <sz val="11"/>
        <color theme="1"/>
        <rFont val="Calibri"/>
        <family val="2"/>
      </rPr>
      <t>[agreed]</t>
    </r>
    <r>
      <rPr>
        <sz val="11"/>
        <color theme="1"/>
        <rFont val="Calibri"/>
        <family val="2"/>
        <scheme val="minor"/>
      </rPr>
      <t xml:space="preserve"> import capacities </t>
    </r>
    <r>
      <rPr>
        <i/>
        <u/>
        <sz val="11"/>
        <color theme="1"/>
        <rFont val="Calibri"/>
        <family val="2"/>
        <scheme val="minor"/>
      </rPr>
      <t>(both agreed and exceess)</t>
    </r>
    <r>
      <rPr>
        <sz val="11"/>
        <color theme="1"/>
        <rFont val="Calibri"/>
        <family val="2"/>
        <scheme val="minor"/>
      </rPr>
      <t xml:space="preserve"> for half hourly settled users, and estimated capacities for non half hourly settled user groups </t>
    </r>
    <r>
      <rPr>
        <i/>
        <u/>
        <sz val="11"/>
        <color theme="1"/>
        <rFont val="Calibri"/>
        <family val="2"/>
        <scheme val="minor"/>
      </rPr>
      <t>excluding the 'domestic off peak (related MPAN) and small non-domestic off peak (related MPAN)' groups</t>
    </r>
    <r>
      <rPr>
        <sz val="11"/>
        <color theme="1"/>
        <rFont val="Calibri"/>
        <family val="2"/>
        <scheme val="minor"/>
      </rPr>
      <t xml:space="preserve">. </t>
    </r>
    <r>
      <rPr>
        <i/>
        <u/>
        <sz val="11"/>
        <color theme="1"/>
        <rFont val="Calibri"/>
        <family val="2"/>
        <scheme val="minor"/>
      </rPr>
      <t>The simultaneous maximum load is calculated by aggregating a contribution for each customer group, determined from the volume forecast for each unit rate multiplied by the pseudo load coefficient for that unit rate.</t>
    </r>
    <r>
      <rPr>
        <sz val="11"/>
        <color theme="1"/>
        <rFont val="Calibri"/>
        <family val="2"/>
        <scheme val="minor"/>
      </rPr>
      <t>'</t>
    </r>
  </si>
  <si>
    <r>
      <t>Amend para 85: '</t>
    </r>
    <r>
      <rPr>
        <i/>
        <u/>
        <sz val="11"/>
        <color theme="1"/>
        <rFont val="Calibri"/>
        <family val="2"/>
      </rPr>
      <t>[Other expenditure]Operation and maintenance costs associated with service model assets</t>
    </r>
    <r>
      <rPr>
        <sz val="11"/>
        <color theme="1"/>
        <rFont val="Calibri"/>
        <family val="2"/>
        <scheme val="minor"/>
      </rPr>
      <t xml:space="preserve"> allocated to the LV customer and HV customer network levels are included in the fixed charge for each tariff where there is such a tariff component'</t>
    </r>
  </si>
  <si>
    <t>Include a para 58A detailing network use factors</t>
  </si>
  <si>
    <r>
      <t>Amend para 62: 'For demand users</t>
    </r>
    <r>
      <rPr>
        <i/>
        <u/>
        <sz val="11"/>
        <color theme="1"/>
        <rFont val="Calibri"/>
        <family val="2"/>
        <scheme val="minor"/>
      </rPr>
      <t>, volumes subject to charges in respect of each network level is calculated as the sum of: (i) peak load based on kWh charged to unit rates; (ii) peak load based on kVA charged to capacity and exceeded capacity charges; and (iii) peak load based on estimated maximum load used to calculate fixed charges, taking into account [account is taken of]</t>
    </r>
    <r>
      <rPr>
        <sz val="11"/>
        <color theme="1"/>
        <rFont val="Calibri"/>
        <family val="2"/>
        <scheme val="minor"/>
      </rPr>
      <t xml:space="preserve"> differences between the diversity allowance in the network model and the diversity of each customer group </t>
    </r>
    <r>
      <rPr>
        <i/>
        <u/>
        <sz val="11"/>
        <color theme="1"/>
        <rFont val="Calibri"/>
        <family val="2"/>
      </rPr>
      <t>[in order to ensure that the estimated load matches the volumes subject to charges in respect of each network level]</t>
    </r>
    <r>
      <rPr>
        <sz val="11"/>
        <color theme="1"/>
        <rFont val="Calibri"/>
        <family val="2"/>
        <scheme val="minor"/>
      </rPr>
      <t>.'</t>
    </r>
  </si>
  <si>
    <t>Clarification only. Believe text description should refer to 132kV/HV.</t>
  </si>
  <si>
    <t>Clarification only. Believe text description should refer to section 105-G</t>
  </si>
  <si>
    <r>
      <t xml:space="preserve">Remove para 82 and amend para 81: 'For the </t>
    </r>
    <r>
      <rPr>
        <i/>
        <u/>
        <sz val="11"/>
        <color theme="1"/>
        <rFont val="Calibri"/>
        <family val="2"/>
      </rPr>
      <t xml:space="preserve">LV HH metered, LV Sub HH Metered and HV HH Metered tariffs [listed below], </t>
    </r>
    <r>
      <rPr>
        <sz val="11"/>
        <color theme="1"/>
        <rFont val="Calibri"/>
        <family val="2"/>
        <scheme val="minor"/>
      </rPr>
      <t xml:space="preserve">the unit costs calculated by the formula above are allocated to the capacity charge. The exceeded capacity charge for half hourly settled demand users, except unmetered users, is calculated using the same formula, but with the customer proportion set to zero. </t>
    </r>
    <r>
      <rPr>
        <i/>
        <u/>
        <sz val="11"/>
        <color theme="1"/>
        <rFont val="Calibri"/>
        <family val="2"/>
        <scheme val="minor"/>
      </rPr>
      <t>For the Domestic Off Peak (related MPAN) and Small Non-Domestic Off Peak (related MPAN) tariffs, the fixed charges are set to zero. For all other tariffs the unit costs calculated by the formula above are allocated to the fixed charge.'</t>
    </r>
  </si>
  <si>
    <t>No Action</t>
  </si>
  <si>
    <t>n/a</t>
  </si>
  <si>
    <t>Change not necessary. Believe text description should refer to 132kV/HV</t>
  </si>
  <si>
    <t>The legal text only specificies the need for diversity allowances at GSP, 132kV, EHV and HV and not at transformation levels; hence 132kV/HV is no different to e.g. 132kV/EHV</t>
  </si>
  <si>
    <r>
      <t>Amend para 70 (c) (ii): 'calculate a correction factor for each user type as the ratio of the coincidence factor to load factor, divided by the result of the calculation above</t>
    </r>
    <r>
      <rPr>
        <i/>
        <u/>
        <sz val="11"/>
        <color theme="1"/>
        <rFont val="Calibri"/>
        <family val="2"/>
      </rPr>
      <t>, except where either the load factor or the calculation above is zero in which case the correction factor should be set to one.</t>
    </r>
    <r>
      <rPr>
        <sz val="11"/>
        <color theme="1"/>
        <rFont val="Calibri"/>
        <family val="2"/>
        <scheme val="minor"/>
      </rPr>
      <t>'</t>
    </r>
  </si>
  <si>
    <r>
      <t>Amend para 70 (c) to only apply to metered customers (e.g. 'the pseudo load coefficient</t>
    </r>
    <r>
      <rPr>
        <b/>
        <u/>
        <sz val="11"/>
        <color theme="1"/>
        <rFont val="Calibri"/>
        <family val="2"/>
      </rPr>
      <t xml:space="preserve"> </t>
    </r>
    <r>
      <rPr>
        <i/>
        <u/>
        <sz val="11"/>
        <color theme="1"/>
        <rFont val="Calibri"/>
        <family val="2"/>
      </rPr>
      <t>for each metered customer group</t>
    </r>
    <r>
      <rPr>
        <sz val="11"/>
        <color theme="1"/>
        <rFont val="Calibri"/>
        <family val="2"/>
        <scheme val="minor"/>
      </rPr>
      <t xml:space="preserve"> is calculated as follows:'
Add para 70 (d) which will apply to unmetered customers: '</t>
    </r>
    <r>
      <rPr>
        <i/>
        <u/>
        <sz val="11"/>
        <color theme="1"/>
        <rFont val="Calibri"/>
        <family val="2"/>
        <scheme val="minor"/>
      </rPr>
      <t>The pseudo load coefficient for each unmetered customer group is calculated as follows: (i) For each unmetered customer group, calculate the ratio of coincidence factor to load factor that would apply if units were uniformly spread within each time band, based on the estimated proportion of units recorded in each relevant time pattern regime that fall within each distribution time band and the assumption that the time of system simultaneous maximum load is certain to be in the red or black (as appropriate) distribution time band; (ii) Calculate a single correction factor for all unmetered customers groups as the volume weighted average of the ratio of the coincidence factor to load factor, divided by the result of the calculation above;</t>
    </r>
    <r>
      <rPr>
        <sz val="11"/>
        <color theme="1"/>
        <rFont val="Calibri"/>
        <family val="2"/>
        <scheme val="minor"/>
      </rPr>
      <t xml:space="preserve"> (iii)...'</t>
    </r>
  </si>
  <si>
    <t>Part 1</t>
  </si>
  <si>
    <r>
      <t>Amend para 99: 'For generation users, the unit rate element</t>
    </r>
    <r>
      <rPr>
        <i/>
        <u/>
        <sz val="11"/>
        <color theme="1"/>
        <rFont val="Calibri"/>
        <family val="2"/>
      </rPr>
      <t>s (p/kWh and p/kVArh)</t>
    </r>
    <r>
      <rPr>
        <u/>
        <sz val="11"/>
        <color theme="1"/>
        <rFont val="Calibri"/>
        <family val="2"/>
      </rPr>
      <t xml:space="preserve"> are</t>
    </r>
    <r>
      <rPr>
        <u/>
        <sz val="11"/>
        <color theme="1"/>
        <rFont val="Calibri"/>
        <family val="2"/>
        <scheme val="minor"/>
      </rPr>
      <t xml:space="preserve"> [(p/kWh) is]</t>
    </r>
    <r>
      <rPr>
        <sz val="11"/>
        <color theme="1"/>
        <rFont val="Calibri"/>
        <family val="2"/>
        <scheme val="minor"/>
      </rPr>
      <t xml:space="preserve"> not discounted'</t>
    </r>
  </si>
  <si>
    <t>The model has historically been inconsistent with the legal text. So arguably part two in that we are just aligning legal text to model. But also arguably part one as, if the model were aligned to the legal text previously, this would have an impact on charges.</t>
  </si>
  <si>
    <r>
      <t xml:space="preserve">Replace para 32-36 with </t>
    </r>
    <r>
      <rPr>
        <i/>
        <u/>
        <sz val="11"/>
        <color theme="1"/>
        <rFont val="Calibri"/>
        <family val="2"/>
      </rPr>
      <t>'For each tariff, the DNO Party specificies a service model reflecting the typical dedicated assets operated for the benefit of an individual user on that tariff</t>
    </r>
    <r>
      <rPr>
        <sz val="11"/>
        <color theme="1"/>
        <rFont val="Calibri"/>
        <family val="2"/>
        <scheme val="minor"/>
      </rPr>
      <t>'</t>
    </r>
  </si>
  <si>
    <r>
      <t xml:space="preserve">Add to para 47:
'For each network level, the DNO Party determines a single loss adjustment factor to transmission relating to Exit Points from its network at that level. These loss adjustment factors should be representative of average losses at the time of system simultaneous maximum load. </t>
    </r>
    <r>
      <rPr>
        <i/>
        <u/>
        <sz val="11"/>
        <color theme="1"/>
        <rFont val="Calibri"/>
        <family val="2"/>
      </rPr>
      <t>Losses for 132kV/HV network level are assumed to be equal to losses for the EHV/HV network level</t>
    </r>
    <r>
      <rPr>
        <sz val="11"/>
        <color theme="1"/>
        <rFont val="Calibri"/>
        <family val="2"/>
        <scheme val="minor"/>
      </rPr>
      <t>'</t>
    </r>
  </si>
  <si>
    <r>
      <t>Add term to multiply by pseudo load coefficient in both formulae under para 71:
'[p/kWh from network model assets] = –100*[network level £/kW/year]*</t>
    </r>
    <r>
      <rPr>
        <i/>
        <u/>
        <sz val="11"/>
        <color theme="1"/>
        <rFont val="Calibri"/>
        <family val="2"/>
      </rPr>
      <t>[Pseudo Load Coefficient]*</t>
    </r>
    <r>
      <rPr>
        <sz val="11"/>
        <color theme="1"/>
        <rFont val="Calibri"/>
        <family val="2"/>
        <scheme val="minor"/>
      </rPr>
      <t>[user loss factor]/[network level loss factor]*(1 – [contribution proportion])/[days in year]/24
[p/kWh from operations] = –100*[transmission exit or other expenditure £/kW/year]*</t>
    </r>
    <r>
      <rPr>
        <i/>
        <u/>
        <sz val="11"/>
        <color theme="1"/>
        <rFont val="Calibri"/>
        <family val="2"/>
        <scheme val="minor"/>
      </rPr>
      <t>[Pseudo Load Coefficient]*</t>
    </r>
    <r>
      <rPr>
        <sz val="11"/>
        <color theme="1"/>
        <rFont val="Calibri"/>
        <family val="2"/>
        <scheme val="minor"/>
      </rPr>
      <t>[user loss factor]/[network level loss factor]/[days in year]/24'</t>
    </r>
  </si>
  <si>
    <r>
      <t xml:space="preserve">Include formulae for the calculation of 'unrestricted unit rates' in para 87:
'(a) Calculate what the contribution to a single unrestricted unit rate in p/kWh from each network level would be:
</t>
    </r>
    <r>
      <rPr>
        <i/>
        <u/>
        <sz val="11"/>
        <color theme="1"/>
        <rFont val="Calibri"/>
        <family val="2"/>
      </rPr>
      <t>[p/kWh from network model assets] = 100*[network level £/kW/year]*[user loss factor]/[network level loss factor]*[load coefficient]*(1 – [contribution proportion])/[days in charging year]/24
[p/kWh from operations] = 100*[transmission exit or other expenditure £/kW/year]*[user loss factor]/[network level loss factor]*[load coefficient]/[days in charging year]/24</t>
    </r>
    <r>
      <rPr>
        <sz val="11"/>
        <color theme="1"/>
        <rFont val="Calibri"/>
        <family val="2"/>
        <scheme val="minor"/>
      </rPr>
      <t>'</t>
    </r>
  </si>
  <si>
    <t>FCP</t>
  </si>
  <si>
    <t>LRIC</t>
  </si>
  <si>
    <t>EDCM FCP/LRIC Equivalent</t>
  </si>
  <si>
    <t>CDCM - Legal text and model mis-aligned</t>
  </si>
  <si>
    <t>EDCM (LRIC and FCP) - Legal text and model mis-aligned</t>
  </si>
  <si>
    <t>CDCM - Housekeeping (major)</t>
  </si>
  <si>
    <t>CDCM - Housekeeping (minor)</t>
  </si>
  <si>
    <t>EDCM (LRIC only) - Housekeeping (minor)</t>
  </si>
  <si>
    <t>EDCM (LRIC Only) - Housekeeping (minor)</t>
  </si>
  <si>
    <t>EDCM (LRIC and FCP) - Housekeeping (minor)</t>
  </si>
  <si>
    <t>PCDM - Housekeeping (minor)</t>
  </si>
  <si>
    <t>PCDM - Housekeeping (removing unnecessary clauses)</t>
  </si>
  <si>
    <t>EDCM (FCP Only) - Housekeeping (minor)</t>
  </si>
  <si>
    <t>Total</t>
  </si>
  <si>
    <t>Outstanding</t>
  </si>
  <si>
    <t>Minor correction only</t>
  </si>
  <si>
    <r>
      <t xml:space="preserve">Amend definitions under export formula in para 20.2:
'AE = </t>
    </r>
    <r>
      <rPr>
        <i/>
        <u/>
        <sz val="11"/>
        <color theme="1"/>
        <rFont val="Calibri"/>
        <family val="2"/>
      </rPr>
      <t>[Import]Export</t>
    </r>
    <r>
      <rPr>
        <sz val="11"/>
        <color theme="1"/>
        <rFont val="Calibri"/>
        <family val="2"/>
        <scheme val="minor"/>
      </rPr>
      <t xml:space="preserve"> consumption in kWh'</t>
    </r>
  </si>
  <si>
    <r>
      <t xml:space="preserve">Amend formula under para 18.18:
Residual revenue charging rate (per cent) = 0.8 * (EDCM demand revenue target – EDCM NR and DOC capacity contribution - Aggregate indirect cost contribution – SU recovery - </t>
    </r>
    <r>
      <rPr>
        <i/>
        <u/>
        <sz val="11"/>
        <color theme="1"/>
        <rFont val="Calibri"/>
        <family val="2"/>
      </rPr>
      <t>[/]</t>
    </r>
    <r>
      <rPr>
        <sz val="11"/>
        <color theme="1"/>
        <rFont val="Calibri"/>
        <family val="2"/>
        <scheme val="minor"/>
      </rPr>
      <t>LRIC recovery) / Total adjusted site-specific shared assets</t>
    </r>
  </si>
  <si>
    <r>
      <t xml:space="preserve">Amend formula under para 18.20:
Single fixed adder in p/kVA/day = 100 / DC * 0.2 * (EDCM demand revenue target – EDCM NR and DOC capacity contribution - Aggregate indirect cost contribution - SU recovery - </t>
    </r>
    <r>
      <rPr>
        <i/>
        <u/>
        <sz val="11"/>
        <color theme="1"/>
        <rFont val="Calibri"/>
        <family val="2"/>
      </rPr>
      <t>[FCP/]</t>
    </r>
    <r>
      <rPr>
        <sz val="11"/>
        <color theme="1"/>
        <rFont val="Calibri"/>
        <family val="2"/>
        <scheme val="minor"/>
      </rPr>
      <t>LRIC recovery) / Volume for scaling</t>
    </r>
  </si>
  <si>
    <t>Expected Total</t>
  </si>
  <si>
    <t>Check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</si>
</sst>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_-;\-* #,##0_-;_-* &quot;-&quot;??_-;_-@_-"/>
  </numFmts>
  <fonts count="16" x14ac:knownFonts="1">
    <font>
      <sz val="11"/>
      <color theme="1"/>
      <name val="Calibri"/>
      <family val="2"/>
      <scheme val="minor"/>
    </font>
    <font>
      <b/>
      <sz val="11"/>
      <color theme="0"/>
      <name val="Calibri"/>
      <family val="2"/>
      <scheme val="minor"/>
    </font>
    <font>
      <b/>
      <i/>
      <sz val="11"/>
      <color theme="1"/>
      <name val="Calibri"/>
      <family val="2"/>
      <scheme val="minor"/>
    </font>
    <font>
      <sz val="36"/>
      <color rgb="FF275192"/>
      <name val="Calibri"/>
      <family val="2"/>
      <scheme val="minor"/>
    </font>
    <font>
      <sz val="16"/>
      <color rgb="FFC00000"/>
      <name val="Calibri"/>
      <family val="2"/>
      <scheme val="minor"/>
    </font>
    <font>
      <sz val="11"/>
      <name val="Calibri"/>
      <family val="2"/>
      <scheme val="minor"/>
    </font>
    <font>
      <sz val="11"/>
      <color theme="1"/>
      <name val="Calibri"/>
      <family val="2"/>
      <scheme val="minor"/>
    </font>
    <font>
      <b/>
      <i/>
      <sz val="11"/>
      <color theme="0"/>
      <name val="Calibri"/>
      <family val="2"/>
      <scheme val="minor"/>
    </font>
    <font>
      <u/>
      <sz val="11"/>
      <color theme="1"/>
      <name val="Calibri"/>
      <family val="2"/>
    </font>
    <font>
      <i/>
      <u/>
      <sz val="11"/>
      <color theme="1"/>
      <name val="Calibri"/>
      <family val="2"/>
    </font>
    <font>
      <u/>
      <sz val="11"/>
      <color theme="1"/>
      <name val="Calibri"/>
      <family val="2"/>
      <scheme val="minor"/>
    </font>
    <font>
      <i/>
      <u/>
      <sz val="11"/>
      <color theme="1"/>
      <name val="Calibri"/>
      <family val="2"/>
      <scheme val="minor"/>
    </font>
    <font>
      <sz val="11"/>
      <color theme="1"/>
      <name val="Calibri"/>
      <family val="2"/>
    </font>
    <font>
      <b/>
      <u/>
      <sz val="11"/>
      <color theme="1"/>
      <name val="Calibri"/>
      <family val="2"/>
    </font>
    <font>
      <b/>
      <sz val="11"/>
      <color theme="1"/>
      <name val="Calibri"/>
      <family val="2"/>
      <scheme val="minor"/>
    </font>
    <font>
      <sz val="11"/>
      <color theme="1"/>
      <name val="Wingdings 2"/>
      <family val="1"/>
      <charset val="2"/>
    </font>
  </fonts>
  <fills count="6">
    <fill>
      <patternFill patternType="none"/>
    </fill>
    <fill>
      <patternFill patternType="gray125"/>
    </fill>
    <fill>
      <patternFill patternType="solid">
        <fgColor rgb="FF4B86CD"/>
        <bgColor indexed="64"/>
      </patternFill>
    </fill>
    <fill>
      <patternFill patternType="solid">
        <fgColor rgb="FFFFFFCC"/>
        <bgColor indexed="64"/>
      </patternFill>
    </fill>
    <fill>
      <patternFill patternType="solid">
        <fgColor rgb="FF275792"/>
        <bgColor indexed="64"/>
      </patternFill>
    </fill>
    <fill>
      <patternFill patternType="solid">
        <fgColor rgb="FFB10024"/>
        <bgColor indexed="64"/>
      </patternFill>
    </fill>
  </fills>
  <borders count="4">
    <border>
      <left/>
      <right/>
      <top/>
      <bottom/>
      <diagonal/>
    </border>
    <border>
      <left/>
      <right/>
      <top/>
      <bottom style="thin">
        <color theme="4"/>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s>
  <cellStyleXfs count="6">
    <xf numFmtId="0" fontId="0" fillId="0" borderId="0"/>
    <xf numFmtId="49" fontId="1" fillId="2" borderId="0" applyNumberFormat="0" applyBorder="0" applyAlignment="0" applyProtection="0">
      <alignment horizontal="left" vertical="center" wrapText="1"/>
    </xf>
    <xf numFmtId="0" fontId="1" fillId="4" borderId="0" applyNumberFormat="0" applyBorder="0" applyAlignment="0" applyProtection="0"/>
    <xf numFmtId="0" fontId="5" fillId="0" borderId="0"/>
    <xf numFmtId="0" fontId="6" fillId="0" borderId="0" applyNumberFormat="0" applyFill="0" applyBorder="0" applyAlignment="0">
      <alignment horizontal="left"/>
    </xf>
    <xf numFmtId="43" fontId="6" fillId="0" borderId="0" applyFont="0" applyFill="0" applyBorder="0" applyAlignment="0" applyProtection="0"/>
  </cellStyleXfs>
  <cellXfs count="29">
    <xf numFmtId="0" fontId="0" fillId="0" borderId="0" xfId="0"/>
    <xf numFmtId="0" fontId="0" fillId="0" borderId="0" xfId="0" applyAlignment="1">
      <alignment vertical="top"/>
    </xf>
    <xf numFmtId="0" fontId="0" fillId="0" borderId="0" xfId="0" applyAlignment="1">
      <alignment vertical="top" wrapText="1"/>
    </xf>
    <xf numFmtId="0" fontId="2" fillId="0" borderId="0" xfId="0" applyFont="1" applyAlignment="1">
      <alignment vertical="top"/>
    </xf>
    <xf numFmtId="0" fontId="3" fillId="0" borderId="0" xfId="0" applyFont="1"/>
    <xf numFmtId="0" fontId="4" fillId="0" borderId="0" xfId="0" applyFont="1"/>
    <xf numFmtId="0" fontId="0" fillId="3" borderId="0" xfId="0" applyFill="1"/>
    <xf numFmtId="14" fontId="0" fillId="3" borderId="0" xfId="0" applyNumberFormat="1" applyFill="1" applyAlignment="1">
      <alignment horizontal="left"/>
    </xf>
    <xf numFmtId="0" fontId="0" fillId="3" borderId="0" xfId="0" applyFill="1" applyAlignment="1">
      <alignment wrapText="1"/>
    </xf>
    <xf numFmtId="0" fontId="1" fillId="2" borderId="0" xfId="1" applyNumberFormat="1" applyAlignment="1">
      <alignment vertical="top"/>
    </xf>
    <xf numFmtId="0" fontId="1" fillId="4" borderId="0" xfId="2"/>
    <xf numFmtId="0" fontId="0" fillId="3" borderId="1" xfId="0" applyFill="1" applyBorder="1" applyAlignment="1">
      <alignment vertical="top" wrapText="1"/>
    </xf>
    <xf numFmtId="0" fontId="0" fillId="0" borderId="0" xfId="0" applyAlignment="1">
      <alignment vertical="center"/>
    </xf>
    <xf numFmtId="0" fontId="1" fillId="2" borderId="0" xfId="1" applyNumberFormat="1" applyAlignment="1">
      <alignment horizontal="right" vertical="center" wrapText="1"/>
    </xf>
    <xf numFmtId="0" fontId="1" fillId="2" borderId="0" xfId="1" applyNumberFormat="1" applyAlignment="1">
      <alignment vertical="center" wrapText="1"/>
    </xf>
    <xf numFmtId="0" fontId="0" fillId="3" borderId="1" xfId="0" applyFont="1" applyFill="1" applyBorder="1" applyAlignment="1">
      <alignment vertical="top" wrapText="1"/>
    </xf>
    <xf numFmtId="0" fontId="7" fillId="2" borderId="0" xfId="1" applyNumberFormat="1" applyFont="1" applyAlignment="1">
      <alignment vertical="top"/>
    </xf>
    <xf numFmtId="0" fontId="6" fillId="0" borderId="0" xfId="4" applyFill="1" applyAlignment="1" applyProtection="1">
      <alignment vertical="top" wrapText="1"/>
    </xf>
    <xf numFmtId="0" fontId="1" fillId="2" borderId="2" xfId="1" applyNumberFormat="1" applyBorder="1" applyAlignment="1">
      <alignment horizontal="left" vertical="center" wrapText="1"/>
    </xf>
    <xf numFmtId="0" fontId="0" fillId="0" borderId="0" xfId="0" applyAlignment="1">
      <alignment vertical="center" wrapText="1"/>
    </xf>
    <xf numFmtId="164" fontId="0" fillId="0" borderId="0" xfId="5" applyNumberFormat="1" applyFont="1"/>
    <xf numFmtId="0" fontId="14" fillId="0" borderId="0" xfId="0" applyFont="1"/>
    <xf numFmtId="0" fontId="1" fillId="5" borderId="3" xfId="0" applyFont="1" applyFill="1" applyBorder="1"/>
    <xf numFmtId="0" fontId="1" fillId="5" borderId="3" xfId="0" applyFont="1" applyFill="1" applyBorder="1" applyAlignment="1">
      <alignment horizontal="center" vertical="center"/>
    </xf>
    <xf numFmtId="0" fontId="0" fillId="0" borderId="3" xfId="0" applyBorder="1"/>
    <xf numFmtId="164" fontId="0" fillId="0" borderId="3" xfId="5" applyNumberFormat="1" applyFont="1" applyBorder="1"/>
    <xf numFmtId="164" fontId="0" fillId="0" borderId="3" xfId="0" applyNumberFormat="1" applyBorder="1"/>
    <xf numFmtId="0" fontId="15" fillId="0" borderId="0" xfId="0" applyFont="1" applyAlignment="1">
      <alignment horizontal="center" vertical="center"/>
    </xf>
    <xf numFmtId="0" fontId="0" fillId="0" borderId="2" xfId="0" applyFill="1" applyBorder="1" applyAlignment="1">
      <alignment vertical="top" wrapText="1"/>
    </xf>
  </cellXfs>
  <cellStyles count="6">
    <cellStyle name="ColumnHeading_CEPATNEI" xfId="1"/>
    <cellStyle name="Comma" xfId="5" builtinId="3"/>
    <cellStyle name="Normal" xfId="0" builtinId="0"/>
    <cellStyle name="Normal 2" xfId="3"/>
    <cellStyle name="SectionHeading_CEPATNEI" xfId="2"/>
    <cellStyle name="Text_CEPATNEI" xfId="4"/>
  </cellStyles>
  <dxfs count="2">
    <dxf>
      <font>
        <color rgb="FFFF0000"/>
      </font>
    </dxf>
    <dxf>
      <font>
        <color rgb="FF92D050"/>
      </font>
    </dxf>
  </dxfs>
  <tableStyles count="0" defaultTableStyle="TableStyleMedium2" defaultPivotStyle="PivotStyleLight16"/>
  <colors>
    <mruColors>
      <color rgb="FFB1002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1</xdr:row>
      <xdr:rowOff>0</xdr:rowOff>
    </xdr:from>
    <xdr:to>
      <xdr:col>1</xdr:col>
      <xdr:colOff>644525</xdr:colOff>
      <xdr:row>2</xdr:row>
      <xdr:rowOff>44450</xdr:rowOff>
    </xdr:to>
    <xdr:pic>
      <xdr:nvPicPr>
        <xdr:cNvPr id="3" name="Picture 2">
          <a:extLst>
            <a:ext uri="{FF2B5EF4-FFF2-40B4-BE49-F238E27FC236}">
              <a16:creationId xmlns:a16="http://schemas.microsoft.com/office/drawing/2014/main" id="{7DAE2F4B-47EB-4A46-B6D9-E8360980039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190500"/>
          <a:ext cx="635000" cy="635000"/>
        </a:xfrm>
        <a:prstGeom prst="rect">
          <a:avLst/>
        </a:prstGeom>
      </xdr:spPr>
    </xdr:pic>
    <xdr:clientData/>
  </xdr:twoCellAnchor>
</xdr:wsDr>
</file>

<file path=xl/theme/theme1.xml><?xml version="1.0" encoding="utf-8"?>
<a:theme xmlns:a="http://schemas.openxmlformats.org/drawingml/2006/main" name="CEPA_Theme">
  <a:themeElements>
    <a:clrScheme name="CEPA March 2015">
      <a:dk1>
        <a:sysClr val="windowText" lastClr="000000"/>
      </a:dk1>
      <a:lt1>
        <a:srgbClr val="FFFFFF"/>
      </a:lt1>
      <a:dk2>
        <a:srgbClr val="72B2E2"/>
      </a:dk2>
      <a:lt2>
        <a:srgbClr val="FFFFFF"/>
      </a:lt2>
      <a:accent1>
        <a:srgbClr val="7F7F7F"/>
      </a:accent1>
      <a:accent2>
        <a:srgbClr val="4186CD"/>
      </a:accent2>
      <a:accent3>
        <a:srgbClr val="92D050"/>
      </a:accent3>
      <a:accent4>
        <a:srgbClr val="F0F0F0"/>
      </a:accent4>
      <a:accent5>
        <a:srgbClr val="C6C6C6"/>
      </a:accent5>
      <a:accent6>
        <a:srgbClr val="C00000"/>
      </a:accent6>
      <a:hlink>
        <a:srgbClr val="4186CD"/>
      </a:hlink>
      <a:folHlink>
        <a:srgbClr val="C0000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chemeClr val="accent2"/>
        </a:solidFill>
        <a:ln w="12700" cap="flat" cmpd="sng" algn="ctr">
          <a:noFill/>
          <a:prstDash val="solid"/>
          <a:round/>
          <a:headEnd type="none" w="med" len="med"/>
          <a:tailEnd type="none" w="med" len="med"/>
        </a:ln>
        <a:effectLst/>
      </a:spPr>
      <a:bodyPr vert="horz" wrap="square" lIns="91440" tIns="45720" rIns="91440" bIns="45720" numCol="1" rtlCol="0" anchor="t" anchorCtr="0" compatLnSpc="1">
        <a:prstTxWarp prst="textNoShape">
          <a:avLst/>
        </a:prstTxWarp>
      </a:bodyPr>
      <a:lstStyle>
        <a:defPPr marR="0" algn="ctr" defTabSz="923925" rtl="0" eaLnBrk="0" fontAlgn="base" latinLnBrk="0" hangingPunct="0">
          <a:lnSpc>
            <a:spcPct val="140000"/>
          </a:lnSpc>
          <a:spcBef>
            <a:spcPct val="0"/>
          </a:spcBef>
          <a:spcAft>
            <a:spcPct val="0"/>
          </a:spcAft>
          <a:buClrTx/>
          <a:buSzTx/>
          <a:buFontTx/>
          <a:buNone/>
          <a:tabLst>
            <a:tab pos="0" algn="l"/>
          </a:tabLst>
          <a:defRPr kumimoji="0" sz="1200" b="0" i="0" u="none" strike="noStrike" cap="none" normalizeH="0" baseline="0" dirty="0" smtClean="0">
            <a:ln>
              <a:noFill/>
            </a:ln>
            <a:solidFill>
              <a:schemeClr val="bg1"/>
            </a:solidFill>
            <a:effectLst/>
            <a:latin typeface="Calibri" panose="020F0502020204030204" pitchFamily="34" charset="0"/>
          </a:defRPr>
        </a:defPPr>
      </a:lstStyle>
    </a:spDef>
    <a:lnDef>
      <a:spPr bwMode="auto">
        <a:xfrm>
          <a:off x="0" y="0"/>
          <a:ext cx="1" cy="1"/>
        </a:xfrm>
        <a:custGeom>
          <a:avLst/>
          <a:gdLst/>
          <a:ahLst/>
          <a:cxnLst/>
          <a:rect l="0" t="0" r="0" b="0"/>
          <a:pathLst/>
        </a:custGeom>
        <a:solidFill>
          <a:schemeClr val="accent1"/>
        </a:solidFill>
        <a:ln w="12700" cap="flat" cmpd="sng" algn="ctr">
          <a:solidFill>
            <a:srgbClr val="003366"/>
          </a:solidFill>
          <a:prstDash val="solid"/>
          <a:round/>
          <a:headEnd type="none" w="med" len="med"/>
          <a:tailEnd type="none" w="med" len="med"/>
        </a:ln>
        <a:effectLst/>
      </a:spPr>
      <a:bodyPr vert="horz" wrap="square" lIns="91440" tIns="45720" rIns="91440" bIns="45720" numCol="1" anchor="t" anchorCtr="0" compatLnSpc="1">
        <a:prstTxWarp prst="textNoShape">
          <a:avLst/>
        </a:prstTxWarp>
      </a:bodyPr>
      <a:lstStyle>
        <a:defPPr marL="290513" marR="0" indent="-290513" algn="ctr" defTabSz="923925" rtl="0" eaLnBrk="0" fontAlgn="base" latinLnBrk="0" hangingPunct="0">
          <a:lnSpc>
            <a:spcPct val="140000"/>
          </a:lnSpc>
          <a:spcBef>
            <a:spcPct val="0"/>
          </a:spcBef>
          <a:spcAft>
            <a:spcPct val="0"/>
          </a:spcAft>
          <a:buClrTx/>
          <a:buSzTx/>
          <a:buFontTx/>
          <a:buNone/>
          <a:tabLst>
            <a:tab pos="0" algn="l"/>
          </a:tabLst>
          <a:defRPr kumimoji="0" lang="en-GB" sz="1200" b="0" i="0" u="none" strike="noStrike" cap="none" normalizeH="0" baseline="0" smtClean="0">
            <a:ln>
              <a:noFill/>
            </a:ln>
            <a:solidFill>
              <a:srgbClr val="1F4D9F"/>
            </a:solidFill>
            <a:effectLst/>
            <a:latin typeface="Verdana" pitchFamily="34" charset="0"/>
          </a:defRPr>
        </a:defPPr>
      </a:lstStyle>
    </a:lnDef>
    <a:txDef>
      <a:spPr bwMode="auto">
        <a:noFill/>
        <a:ln w="9525">
          <a:noFill/>
          <a:miter lim="800000"/>
          <a:headEnd/>
          <a:tailEnd/>
        </a:ln>
        <a:effectLst/>
      </a:spPr>
      <a:bodyPr vert="horz" wrap="square" lIns="91440" tIns="45720" rIns="91440" bIns="45720" numCol="1" anchor="t" anchorCtr="0" compatLnSpc="1">
        <a:prstTxWarp prst="textNoShape">
          <a:avLst/>
        </a:prstTxWarp>
      </a:bodyPr>
      <a:lstStyle>
        <a:defPPr>
          <a:defRPr kern="0" dirty="0" smtClean="0"/>
        </a:defPPr>
      </a:lstStyle>
    </a:txDef>
  </a:objectDefaults>
  <a:extraClrSchemeLst>
    <a:extraClrScheme>
      <a:clrScheme name="PowerPoint Template 1">
        <a:dk1>
          <a:srgbClr val="000000"/>
        </a:dk1>
        <a:lt1>
          <a:srgbClr val="FFFFFF"/>
        </a:lt1>
        <a:dk2>
          <a:srgbClr val="000000"/>
        </a:dk2>
        <a:lt2>
          <a:srgbClr val="808080"/>
        </a:lt2>
        <a:accent1>
          <a:srgbClr val="00CC99"/>
        </a:accent1>
        <a:accent2>
          <a:srgbClr val="3333CC"/>
        </a:accent2>
        <a:accent3>
          <a:srgbClr val="FFFFFF"/>
        </a:accent3>
        <a:accent4>
          <a:srgbClr val="000000"/>
        </a:accent4>
        <a:accent5>
          <a:srgbClr val="AAE2CA"/>
        </a:accent5>
        <a:accent6>
          <a:srgbClr val="2D2DB9"/>
        </a:accent6>
        <a:hlink>
          <a:srgbClr val="CCCCFF"/>
        </a:hlink>
        <a:folHlink>
          <a:srgbClr val="B2B2B2"/>
        </a:folHlink>
      </a:clrScheme>
      <a:clrMap bg1="lt1" tx1="dk1" bg2="lt2" tx2="dk2" accent1="accent1" accent2="accent2" accent3="accent3" accent4="accent4" accent5="accent5" accent6="accent6" hlink="hlink" folHlink="folHlink"/>
    </a:extraClrScheme>
    <a:extraClrScheme>
      <a:clrScheme name="PowerPoint Template 2">
        <a:dk1>
          <a:srgbClr val="000000"/>
        </a:dk1>
        <a:lt1>
          <a:srgbClr val="FFFFFF"/>
        </a:lt1>
        <a:dk2>
          <a:srgbClr val="0000FF"/>
        </a:dk2>
        <a:lt2>
          <a:srgbClr val="FFFF00"/>
        </a:lt2>
        <a:accent1>
          <a:srgbClr val="FF9900"/>
        </a:accent1>
        <a:accent2>
          <a:srgbClr val="00FFFF"/>
        </a:accent2>
        <a:accent3>
          <a:srgbClr val="AAAAFF"/>
        </a:accent3>
        <a:accent4>
          <a:srgbClr val="DADADA"/>
        </a:accent4>
        <a:accent5>
          <a:srgbClr val="FFCAAA"/>
        </a:accent5>
        <a:accent6>
          <a:srgbClr val="00E7E7"/>
        </a:accent6>
        <a:hlink>
          <a:srgbClr val="FF0000"/>
        </a:hlink>
        <a:folHlink>
          <a:srgbClr val="969696"/>
        </a:folHlink>
      </a:clrScheme>
      <a:clrMap bg1="dk2" tx1="lt1" bg2="dk1" tx2="lt2" accent1="accent1" accent2="accent2" accent3="accent3" accent4="accent4" accent5="accent5" accent6="accent6" hlink="hlink" folHlink="folHlink"/>
    </a:extraClrScheme>
    <a:extraClrScheme>
      <a:clrScheme name="PowerPoint Template 3">
        <a:dk1>
          <a:srgbClr val="000000"/>
        </a:dk1>
        <a:lt1>
          <a:srgbClr val="FFFFCC"/>
        </a:lt1>
        <a:dk2>
          <a:srgbClr val="808000"/>
        </a:dk2>
        <a:lt2>
          <a:srgbClr val="666633"/>
        </a:lt2>
        <a:accent1>
          <a:srgbClr val="339933"/>
        </a:accent1>
        <a:accent2>
          <a:srgbClr val="800000"/>
        </a:accent2>
        <a:accent3>
          <a:srgbClr val="FFFFE2"/>
        </a:accent3>
        <a:accent4>
          <a:srgbClr val="000000"/>
        </a:accent4>
        <a:accent5>
          <a:srgbClr val="ADCAAD"/>
        </a:accent5>
        <a:accent6>
          <a:srgbClr val="730000"/>
        </a:accent6>
        <a:hlink>
          <a:srgbClr val="0033CC"/>
        </a:hlink>
        <a:folHlink>
          <a:srgbClr val="FFCC66"/>
        </a:folHlink>
      </a:clrScheme>
      <a:clrMap bg1="lt1" tx1="dk1" bg2="lt2" tx2="dk2" accent1="accent1" accent2="accent2" accent3="accent3" accent4="accent4" accent5="accent5" accent6="accent6" hlink="hlink" folHlink="folHlink"/>
    </a:extraClrScheme>
    <a:extraClrScheme>
      <a:clrScheme name="PowerPoint Template 4">
        <a:dk1>
          <a:srgbClr val="000000"/>
        </a:dk1>
        <a:lt1>
          <a:srgbClr val="FFFFFF"/>
        </a:lt1>
        <a:dk2>
          <a:srgbClr val="000000"/>
        </a:dk2>
        <a:lt2>
          <a:srgbClr val="333333"/>
        </a:lt2>
        <a:accent1>
          <a:srgbClr val="DDDDDD"/>
        </a:accent1>
        <a:accent2>
          <a:srgbClr val="808080"/>
        </a:accent2>
        <a:accent3>
          <a:srgbClr val="FFFFFF"/>
        </a:accent3>
        <a:accent4>
          <a:srgbClr val="000000"/>
        </a:accent4>
        <a:accent5>
          <a:srgbClr val="EBEBEB"/>
        </a:accent5>
        <a:accent6>
          <a:srgbClr val="737373"/>
        </a:accent6>
        <a:hlink>
          <a:srgbClr val="4D4D4D"/>
        </a:hlink>
        <a:folHlink>
          <a:srgbClr val="EAEAEA"/>
        </a:folHlink>
      </a:clrScheme>
      <a:clrMap bg1="lt1" tx1="dk1" bg2="lt2" tx2="dk2" accent1="accent1" accent2="accent2" accent3="accent3" accent4="accent4" accent5="accent5" accent6="accent6" hlink="hlink" folHlink="folHlink"/>
    </a:extraClrScheme>
    <a:extraClrScheme>
      <a:clrScheme name="PowerPoint Template 5">
        <a:dk1>
          <a:srgbClr val="000000"/>
        </a:dk1>
        <a:lt1>
          <a:srgbClr val="FFFFFF"/>
        </a:lt1>
        <a:dk2>
          <a:srgbClr val="000000"/>
        </a:dk2>
        <a:lt2>
          <a:srgbClr val="808080"/>
        </a:lt2>
        <a:accent1>
          <a:srgbClr val="FFCC66"/>
        </a:accent1>
        <a:accent2>
          <a:srgbClr val="0000FF"/>
        </a:accent2>
        <a:accent3>
          <a:srgbClr val="FFFFFF"/>
        </a:accent3>
        <a:accent4>
          <a:srgbClr val="000000"/>
        </a:accent4>
        <a:accent5>
          <a:srgbClr val="FFE2B8"/>
        </a:accent5>
        <a:accent6>
          <a:srgbClr val="0000E7"/>
        </a:accent6>
        <a:hlink>
          <a:srgbClr val="CC00CC"/>
        </a:hlink>
        <a:folHlink>
          <a:srgbClr val="C0C0C0"/>
        </a:folHlink>
      </a:clrScheme>
      <a:clrMap bg1="lt1" tx1="dk1" bg2="lt2" tx2="dk2" accent1="accent1" accent2="accent2" accent3="accent3" accent4="accent4" accent5="accent5" accent6="accent6" hlink="hlink" folHlink="folHlink"/>
    </a:extraClrScheme>
    <a:extraClrScheme>
      <a:clrScheme name="PowerPoint Template 6">
        <a:dk1>
          <a:srgbClr val="000000"/>
        </a:dk1>
        <a:lt1>
          <a:srgbClr val="FFFFFF"/>
        </a:lt1>
        <a:dk2>
          <a:srgbClr val="000000"/>
        </a:dk2>
        <a:lt2>
          <a:srgbClr val="808080"/>
        </a:lt2>
        <a:accent1>
          <a:srgbClr val="C0C0C0"/>
        </a:accent1>
        <a:accent2>
          <a:srgbClr val="0066FF"/>
        </a:accent2>
        <a:accent3>
          <a:srgbClr val="FFFFFF"/>
        </a:accent3>
        <a:accent4>
          <a:srgbClr val="000000"/>
        </a:accent4>
        <a:accent5>
          <a:srgbClr val="DCDCDC"/>
        </a:accent5>
        <a:accent6>
          <a:srgbClr val="005CE7"/>
        </a:accent6>
        <a:hlink>
          <a:srgbClr val="FF0000"/>
        </a:hlink>
        <a:folHlink>
          <a:srgbClr val="009900"/>
        </a:folHlink>
      </a:clrScheme>
      <a:clrMap bg1="lt1" tx1="dk1" bg2="lt2" tx2="dk2" accent1="accent1" accent2="accent2" accent3="accent3" accent4="accent4" accent5="accent5" accent6="accent6" hlink="hlink" folHlink="folHlink"/>
    </a:extraClrScheme>
    <a:extraClrScheme>
      <a:clrScheme name="PowerPoint Template 7">
        <a:dk1>
          <a:srgbClr val="000000"/>
        </a:dk1>
        <a:lt1>
          <a:srgbClr val="FFFFFF"/>
        </a:lt1>
        <a:dk2>
          <a:srgbClr val="000000"/>
        </a:dk2>
        <a:lt2>
          <a:srgbClr val="808080"/>
        </a:lt2>
        <a:accent1>
          <a:srgbClr val="3399FF"/>
        </a:accent1>
        <a:accent2>
          <a:srgbClr val="99FFCC"/>
        </a:accent2>
        <a:accent3>
          <a:srgbClr val="FFFFFF"/>
        </a:accent3>
        <a:accent4>
          <a:srgbClr val="000000"/>
        </a:accent4>
        <a:accent5>
          <a:srgbClr val="ADCAFF"/>
        </a:accent5>
        <a:accent6>
          <a:srgbClr val="8AE7B9"/>
        </a:accent6>
        <a:hlink>
          <a:srgbClr val="CC00CC"/>
        </a:hlink>
        <a:folHlink>
          <a:srgbClr val="B2B2B2"/>
        </a:folHlink>
      </a:clrScheme>
      <a:clrMap bg1="lt1" tx1="dk1" bg2="lt2" tx2="dk2" accent1="accent1" accent2="accent2" accent3="accent3" accent4="accent4" accent5="accent5" accent6="accent6" hlink="hlink" folHlink="folHlink"/>
    </a:extraClrScheme>
  </a:extraClrSchemeLst>
  <a:extLst>
    <a:ext uri="{05A4C25C-085E-4340-85A3-A5531E510DB2}">
      <thm15:themeFamily xmlns:thm15="http://schemas.microsoft.com/office/thememl/2012/main" name="CEPA_Theme" id="{0412B1F8-0C60-43ED-A4A2-F227F2FE1C93}" vid="{8FA2A97E-24C2-401B-B1F9-EB3F5B513BA9}"/>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D16"/>
  <sheetViews>
    <sheetView showGridLines="0" showRowColHeaders="0" zoomScaleNormal="100" workbookViewId="0">
      <selection activeCell="A4" sqref="A4:XFD7"/>
    </sheetView>
  </sheetViews>
  <sheetFormatPr defaultColWidth="0" defaultRowHeight="15" x14ac:dyDescent="0.25"/>
  <cols>
    <col min="1" max="1" width="2.7109375" customWidth="1"/>
    <col min="2" max="2" width="12.7109375" style="3" customWidth="1"/>
    <col min="3" max="3" width="90.7109375" customWidth="1"/>
    <col min="4" max="4" width="2.7109375" customWidth="1"/>
    <col min="5" max="16384" width="9.28515625" hidden="1"/>
  </cols>
  <sheetData>
    <row r="2" spans="2:3" ht="46.5" x14ac:dyDescent="0.7">
      <c r="C2" s="4" t="s">
        <v>78</v>
      </c>
    </row>
    <row r="4" spans="2:3" ht="21" x14ac:dyDescent="0.35">
      <c r="C4" s="5" t="s">
        <v>80</v>
      </c>
    </row>
    <row r="6" spans="2:3" x14ac:dyDescent="0.25">
      <c r="B6" s="3" t="s">
        <v>0</v>
      </c>
      <c r="C6" s="6" t="s">
        <v>1</v>
      </c>
    </row>
    <row r="8" spans="2:3" x14ac:dyDescent="0.25">
      <c r="B8" s="3" t="s">
        <v>2</v>
      </c>
      <c r="C8" s="6" t="s">
        <v>3</v>
      </c>
    </row>
    <row r="10" spans="2:3" x14ac:dyDescent="0.25">
      <c r="B10" s="3" t="s">
        <v>4</v>
      </c>
      <c r="C10" s="7">
        <v>43259</v>
      </c>
    </row>
    <row r="12" spans="2:3" ht="165" x14ac:dyDescent="0.25">
      <c r="B12" s="3" t="s">
        <v>13</v>
      </c>
      <c r="C12" s="8" t="s">
        <v>79</v>
      </c>
    </row>
    <row r="14" spans="2:3" ht="60" x14ac:dyDescent="0.25">
      <c r="B14" s="3" t="s">
        <v>5</v>
      </c>
      <c r="C14" s="8" t="s">
        <v>81</v>
      </c>
    </row>
    <row r="16" spans="2:3" x14ac:dyDescent="0.25">
      <c r="C16" s="17"/>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24"/>
  <sheetViews>
    <sheetView showGridLines="0" tabSelected="1" zoomScale="80" zoomScaleNormal="80" workbookViewId="0">
      <pane xSplit="3" ySplit="3" topLeftCell="D4" activePane="bottomRight" state="frozen"/>
      <selection pane="topRight"/>
      <selection pane="bottomLeft"/>
      <selection pane="bottomRight" activeCell="A5" sqref="A5"/>
    </sheetView>
  </sheetViews>
  <sheetFormatPr defaultColWidth="9.28515625" defaultRowHeight="15" x14ac:dyDescent="0.25"/>
  <cols>
    <col min="1" max="2" width="2.7109375" style="1" customWidth="1"/>
    <col min="3" max="3" width="4.7109375" style="1" customWidth="1"/>
    <col min="4" max="4" width="20" style="1" bestFit="1" customWidth="1"/>
    <col min="5" max="5" width="28.28515625" style="1" customWidth="1"/>
    <col min="6" max="6" width="19.42578125" style="1" customWidth="1"/>
    <col min="7" max="7" width="104.85546875" style="1" customWidth="1"/>
    <col min="8" max="8" width="2.7109375" style="1" customWidth="1"/>
    <col min="9" max="9" width="14.28515625" style="1" customWidth="1"/>
    <col min="10" max="10" width="28.5703125" style="1" customWidth="1"/>
    <col min="11" max="11" width="14.28515625" style="1" customWidth="1"/>
    <col min="12" max="12" width="100" style="1" customWidth="1"/>
    <col min="13" max="13" width="2.7109375" style="1" customWidth="1"/>
    <col min="14" max="14" width="14.28515625" style="1" customWidth="1"/>
    <col min="15" max="16384" width="9.28515625" style="1"/>
  </cols>
  <sheetData>
    <row r="1" spans="1:14" s="9" customFormat="1" x14ac:dyDescent="0.25">
      <c r="A1" s="16" t="s">
        <v>67</v>
      </c>
    </row>
    <row r="3" spans="1:14" s="12" customFormat="1" ht="45" x14ac:dyDescent="0.25">
      <c r="C3" s="13" t="s">
        <v>6</v>
      </c>
      <c r="D3" s="14" t="s">
        <v>11</v>
      </c>
      <c r="E3" s="14" t="s">
        <v>12</v>
      </c>
      <c r="F3" s="14" t="s">
        <v>14</v>
      </c>
      <c r="G3" s="14" t="s">
        <v>13</v>
      </c>
      <c r="I3" s="18" t="s">
        <v>82</v>
      </c>
      <c r="J3" s="18" t="s">
        <v>87</v>
      </c>
      <c r="K3" s="18" t="s">
        <v>84</v>
      </c>
      <c r="L3" s="18" t="s">
        <v>83</v>
      </c>
      <c r="N3" s="19" t="s">
        <v>113</v>
      </c>
    </row>
    <row r="4" spans="1:14" ht="90" x14ac:dyDescent="0.25">
      <c r="C4" s="11">
        <v>1</v>
      </c>
      <c r="D4" s="11" t="s">
        <v>9</v>
      </c>
      <c r="E4" s="11" t="s">
        <v>15</v>
      </c>
      <c r="F4" s="11" t="s">
        <v>57</v>
      </c>
      <c r="G4" s="11" t="s">
        <v>48</v>
      </c>
      <c r="I4" s="28" t="s">
        <v>85</v>
      </c>
      <c r="J4" s="28" t="s">
        <v>95</v>
      </c>
      <c r="K4" s="28" t="s">
        <v>117</v>
      </c>
      <c r="L4" s="28" t="s">
        <v>93</v>
      </c>
      <c r="N4" s="1" t="str">
        <f>IFERROR(INDEX(Aligning_EDCM_Issues!$H$4:$H$50,MATCH($C4,Aligning_EDCM_Issues!$B$4:$B$50,0)),IFERROR(INDEX(Aligning_EDCM_Issues!$B$4:$B$50,MATCH($C4,Aligning_EDCM_Issues!$H$4:$H$50,0)),""))</f>
        <v/>
      </c>
    </row>
    <row r="5" spans="1:14" ht="45" x14ac:dyDescent="0.25">
      <c r="C5" s="11">
        <f>C4+1</f>
        <v>2</v>
      </c>
      <c r="D5" s="11" t="s">
        <v>16</v>
      </c>
      <c r="E5" s="11" t="s">
        <v>17</v>
      </c>
      <c r="F5" s="11" t="s">
        <v>57</v>
      </c>
      <c r="G5" s="11" t="s">
        <v>18</v>
      </c>
      <c r="I5" s="28" t="s">
        <v>99</v>
      </c>
      <c r="J5" s="28" t="s">
        <v>100</v>
      </c>
      <c r="K5" s="28" t="s">
        <v>98</v>
      </c>
      <c r="L5" s="28" t="s">
        <v>101</v>
      </c>
      <c r="N5" s="1" t="str">
        <f>IFERROR(INDEX(Aligning_EDCM_Issues!$H$4:$H$50,MATCH($C5,Aligning_EDCM_Issues!$B$4:$B$50,0)),IFERROR(INDEX(Aligning_EDCM_Issues!$B$4:$B$50,MATCH($C5,Aligning_EDCM_Issues!$H$4:$H$50,0)),""))</f>
        <v/>
      </c>
    </row>
    <row r="6" spans="1:14" ht="45" x14ac:dyDescent="0.25">
      <c r="C6" s="11">
        <f t="shared" ref="C6:C18" si="0">C5+1</f>
        <v>3</v>
      </c>
      <c r="D6" s="11" t="s">
        <v>19</v>
      </c>
      <c r="E6" s="11" t="s">
        <v>20</v>
      </c>
      <c r="F6" s="11" t="s">
        <v>58</v>
      </c>
      <c r="G6" s="11" t="s">
        <v>21</v>
      </c>
      <c r="I6" s="28" t="s">
        <v>85</v>
      </c>
      <c r="J6" s="28" t="s">
        <v>88</v>
      </c>
      <c r="K6" s="28" t="s">
        <v>116</v>
      </c>
      <c r="L6" s="28" t="s">
        <v>107</v>
      </c>
      <c r="N6" s="1" t="str">
        <f>IFERROR(INDEX(Aligning_EDCM_Issues!$H$4:$H$50,MATCH($C6,Aligning_EDCM_Issues!$B$4:$B$50,0)),IFERROR(INDEX(Aligning_EDCM_Issues!$B$4:$B$50,MATCH($C6,Aligning_EDCM_Issues!$H$4:$H$50,0)),""))</f>
        <v/>
      </c>
    </row>
    <row r="7" spans="1:14" ht="75" x14ac:dyDescent="0.25">
      <c r="C7" s="11">
        <f t="shared" si="0"/>
        <v>4</v>
      </c>
      <c r="D7" s="11" t="s">
        <v>22</v>
      </c>
      <c r="E7" s="11" t="s">
        <v>23</v>
      </c>
      <c r="F7" s="11" t="s">
        <v>57</v>
      </c>
      <c r="G7" s="11" t="s">
        <v>24</v>
      </c>
      <c r="I7" s="28" t="s">
        <v>85</v>
      </c>
      <c r="J7" s="28" t="s">
        <v>95</v>
      </c>
      <c r="K7" s="28" t="s">
        <v>117</v>
      </c>
      <c r="L7" s="28" t="s">
        <v>108</v>
      </c>
      <c r="N7" s="1" t="str">
        <f>IFERROR(INDEX(Aligning_EDCM_Issues!$H$4:$H$50,MATCH($C7,Aligning_EDCM_Issues!$B$4:$B$50,0)),IFERROR(INDEX(Aligning_EDCM_Issues!$B$4:$B$50,MATCH($C7,Aligning_EDCM_Issues!$H$4:$H$50,0)),""))</f>
        <v/>
      </c>
    </row>
    <row r="8" spans="1:14" ht="45" x14ac:dyDescent="0.25">
      <c r="C8" s="11">
        <f t="shared" si="0"/>
        <v>5</v>
      </c>
      <c r="D8" s="11" t="s">
        <v>25</v>
      </c>
      <c r="E8" s="11" t="s">
        <v>26</v>
      </c>
      <c r="F8" s="11" t="s">
        <v>59</v>
      </c>
      <c r="G8" s="11" t="s">
        <v>27</v>
      </c>
      <c r="I8" s="28" t="s">
        <v>85</v>
      </c>
      <c r="J8" s="28" t="s">
        <v>89</v>
      </c>
      <c r="K8" s="28" t="s">
        <v>117</v>
      </c>
      <c r="L8" s="28" t="s">
        <v>86</v>
      </c>
      <c r="N8" s="1" t="str">
        <f>IFERROR(INDEX(Aligning_EDCM_Issues!$H$4:$H$50,MATCH($C8,Aligning_EDCM_Issues!$B$4:$B$50,0)),IFERROR(INDEX(Aligning_EDCM_Issues!$B$4:$B$50,MATCH($C8,Aligning_EDCM_Issues!$H$4:$H$50,0)),""))</f>
        <v/>
      </c>
    </row>
    <row r="9" spans="1:14" ht="90" x14ac:dyDescent="0.25">
      <c r="C9" s="11">
        <f t="shared" si="0"/>
        <v>6</v>
      </c>
      <c r="D9" s="11" t="s">
        <v>28</v>
      </c>
      <c r="E9" s="11" t="s">
        <v>29</v>
      </c>
      <c r="F9" s="11" t="s">
        <v>60</v>
      </c>
      <c r="G9" s="11" t="s">
        <v>49</v>
      </c>
      <c r="I9" s="28" t="s">
        <v>85</v>
      </c>
      <c r="J9" s="28" t="s">
        <v>89</v>
      </c>
      <c r="K9" s="28" t="s">
        <v>117</v>
      </c>
      <c r="L9" s="28" t="s">
        <v>94</v>
      </c>
      <c r="N9" s="1" t="str">
        <f>IFERROR(INDEX(Aligning_EDCM_Issues!$H$4:$H$50,MATCH($C9,Aligning_EDCM_Issues!$B$4:$B$50,0)),IFERROR(INDEX(Aligning_EDCM_Issues!$B$4:$B$50,MATCH($C9,Aligning_EDCM_Issues!$H$4:$H$50,0)),""))</f>
        <v/>
      </c>
    </row>
    <row r="10" spans="1:14" ht="90" x14ac:dyDescent="0.25">
      <c r="C10" s="11">
        <f t="shared" si="0"/>
        <v>7</v>
      </c>
      <c r="D10" s="11" t="s">
        <v>30</v>
      </c>
      <c r="E10" s="11" t="s">
        <v>31</v>
      </c>
      <c r="F10" s="11" t="s">
        <v>61</v>
      </c>
      <c r="G10" s="11" t="s">
        <v>50</v>
      </c>
      <c r="I10" s="28" t="s">
        <v>85</v>
      </c>
      <c r="J10" s="28" t="s">
        <v>96</v>
      </c>
      <c r="K10" s="28" t="s">
        <v>117</v>
      </c>
      <c r="L10" s="28" t="s">
        <v>102</v>
      </c>
      <c r="N10" s="1" t="str">
        <f>IFERROR(INDEX(Aligning_EDCM_Issues!$H$4:$H$50,MATCH($C10,Aligning_EDCM_Issues!$B$4:$B$50,0)),IFERROR(INDEX(Aligning_EDCM_Issues!$B$4:$B$50,MATCH($C10,Aligning_EDCM_Issues!$H$4:$H$50,0)),""))</f>
        <v/>
      </c>
    </row>
    <row r="11" spans="1:14" ht="150" x14ac:dyDescent="0.25">
      <c r="C11" s="11">
        <f t="shared" si="0"/>
        <v>8</v>
      </c>
      <c r="D11" s="11" t="s">
        <v>32</v>
      </c>
      <c r="E11" s="11" t="s">
        <v>33</v>
      </c>
      <c r="F11" s="11" t="s">
        <v>61</v>
      </c>
      <c r="G11" s="11" t="s">
        <v>51</v>
      </c>
      <c r="I11" s="28" t="s">
        <v>85</v>
      </c>
      <c r="J11" s="28" t="s">
        <v>89</v>
      </c>
      <c r="K11" s="28" t="s">
        <v>117</v>
      </c>
      <c r="L11" s="28" t="s">
        <v>103</v>
      </c>
      <c r="N11" s="1" t="str">
        <f>IFERROR(INDEX(Aligning_EDCM_Issues!$H$4:$H$50,MATCH($C11,Aligning_EDCM_Issues!$B$4:$B$50,0)),IFERROR(INDEX(Aligning_EDCM_Issues!$B$4:$B$50,MATCH($C11,Aligning_EDCM_Issues!$H$4:$H$50,0)),""))</f>
        <v/>
      </c>
    </row>
    <row r="12" spans="1:14" ht="150" x14ac:dyDescent="0.25">
      <c r="C12" s="11">
        <f t="shared" si="0"/>
        <v>9</v>
      </c>
      <c r="D12" s="11" t="s">
        <v>34</v>
      </c>
      <c r="E12" s="11" t="s">
        <v>35</v>
      </c>
      <c r="F12" s="11" t="s">
        <v>62</v>
      </c>
      <c r="G12" s="11" t="s">
        <v>52</v>
      </c>
      <c r="I12" s="28" t="s">
        <v>104</v>
      </c>
      <c r="J12" s="28" t="s">
        <v>106</v>
      </c>
      <c r="K12" s="28" t="s">
        <v>114</v>
      </c>
      <c r="L12" s="28" t="s">
        <v>109</v>
      </c>
      <c r="N12" s="1" t="str">
        <f>IFERROR(INDEX(Aligning_EDCM_Issues!$H$4:$H$50,MATCH($C12,Aligning_EDCM_Issues!$B$4:$B$50,0)),IFERROR(INDEX(Aligning_EDCM_Issues!$B$4:$B$50,MATCH($C12,Aligning_EDCM_Issues!$H$4:$H$50,0)),""))</f>
        <v/>
      </c>
    </row>
    <row r="13" spans="1:14" ht="165" x14ac:dyDescent="0.25">
      <c r="C13" s="11">
        <f t="shared" si="0"/>
        <v>10</v>
      </c>
      <c r="D13" s="11" t="s">
        <v>36</v>
      </c>
      <c r="E13" s="11" t="s">
        <v>37</v>
      </c>
      <c r="F13" s="11" t="s">
        <v>62</v>
      </c>
      <c r="G13" s="11" t="s">
        <v>53</v>
      </c>
      <c r="I13" s="28" t="s">
        <v>85</v>
      </c>
      <c r="J13" s="28" t="s">
        <v>89</v>
      </c>
      <c r="K13" s="28" t="s">
        <v>117</v>
      </c>
      <c r="L13" s="28" t="s">
        <v>90</v>
      </c>
      <c r="N13" s="1" t="str">
        <f>IFERROR(INDEX(Aligning_EDCM_Issues!$H$4:$H$50,MATCH($C13,Aligning_EDCM_Issues!$B$4:$B$50,0)),IFERROR(INDEX(Aligning_EDCM_Issues!$B$4:$B$50,MATCH($C13,Aligning_EDCM_Issues!$H$4:$H$50,0)),""))</f>
        <v/>
      </c>
    </row>
    <row r="14" spans="1:14" ht="90" x14ac:dyDescent="0.25">
      <c r="C14" s="11">
        <f t="shared" si="0"/>
        <v>11</v>
      </c>
      <c r="D14" s="11" t="s">
        <v>38</v>
      </c>
      <c r="E14" s="11" t="s">
        <v>39</v>
      </c>
      <c r="F14" s="11" t="s">
        <v>63</v>
      </c>
      <c r="G14" s="11" t="s">
        <v>54</v>
      </c>
      <c r="I14" s="28" t="s">
        <v>85</v>
      </c>
      <c r="J14" s="28" t="s">
        <v>89</v>
      </c>
      <c r="K14" s="28" t="s">
        <v>117</v>
      </c>
      <c r="L14" s="28" t="s">
        <v>97</v>
      </c>
      <c r="N14" s="1" t="str">
        <f>IFERROR(INDEX(Aligning_EDCM_Issues!$H$4:$H$50,MATCH($C14,Aligning_EDCM_Issues!$B$4:$B$50,0)),IFERROR(INDEX(Aligning_EDCM_Issues!$B$4:$B$50,MATCH($C14,Aligning_EDCM_Issues!$H$4:$H$50,0)),""))</f>
        <v/>
      </c>
    </row>
    <row r="15" spans="1:14" ht="120" x14ac:dyDescent="0.25">
      <c r="C15" s="11">
        <f t="shared" si="0"/>
        <v>12</v>
      </c>
      <c r="D15" s="11" t="s">
        <v>40</v>
      </c>
      <c r="E15" s="11" t="s">
        <v>41</v>
      </c>
      <c r="F15" s="11" t="s">
        <v>60</v>
      </c>
      <c r="G15" s="11" t="s">
        <v>55</v>
      </c>
      <c r="I15" s="28" t="s">
        <v>85</v>
      </c>
      <c r="J15" s="28" t="s">
        <v>89</v>
      </c>
      <c r="K15" s="28" t="s">
        <v>117</v>
      </c>
      <c r="L15" s="28" t="s">
        <v>91</v>
      </c>
      <c r="N15" s="1" t="str">
        <f>IFERROR(INDEX(Aligning_EDCM_Issues!$H$4:$H$50,MATCH($C15,Aligning_EDCM_Issues!$B$4:$B$50,0)),IFERROR(INDEX(Aligning_EDCM_Issues!$B$4:$B$50,MATCH($C15,Aligning_EDCM_Issues!$H$4:$H$50,0)),""))</f>
        <v/>
      </c>
    </row>
    <row r="16" spans="1:14" ht="45" x14ac:dyDescent="0.25">
      <c r="C16" s="11">
        <f t="shared" si="0"/>
        <v>13</v>
      </c>
      <c r="D16" s="11" t="s">
        <v>8</v>
      </c>
      <c r="E16" s="11" t="s">
        <v>42</v>
      </c>
      <c r="F16" s="11" t="s">
        <v>64</v>
      </c>
      <c r="G16" s="11" t="s">
        <v>56</v>
      </c>
      <c r="I16" s="28" t="s">
        <v>85</v>
      </c>
      <c r="J16" s="28" t="s">
        <v>89</v>
      </c>
      <c r="K16" s="28" t="s">
        <v>117</v>
      </c>
      <c r="L16" s="28" t="s">
        <v>92</v>
      </c>
      <c r="N16" s="1" t="str">
        <f>IFERROR(INDEX(Aligning_EDCM_Issues!$H$4:$H$50,MATCH($C16,Aligning_EDCM_Issues!$B$4:$B$50,0)),IFERROR(INDEX(Aligning_EDCM_Issues!$B$4:$B$50,MATCH($C16,Aligning_EDCM_Issues!$H$4:$H$50,0)),""))</f>
        <v/>
      </c>
    </row>
    <row r="17" spans="2:14" ht="105" x14ac:dyDescent="0.25">
      <c r="C17" s="11">
        <f t="shared" si="0"/>
        <v>14</v>
      </c>
      <c r="D17" s="11" t="s">
        <v>7</v>
      </c>
      <c r="E17" s="11" t="s">
        <v>43</v>
      </c>
      <c r="F17" s="11" t="s">
        <v>65</v>
      </c>
      <c r="G17" s="11" t="s">
        <v>44</v>
      </c>
      <c r="I17" s="28" t="s">
        <v>85</v>
      </c>
      <c r="J17" s="28" t="s">
        <v>89</v>
      </c>
      <c r="K17" s="28" t="s">
        <v>117</v>
      </c>
      <c r="L17" s="28" t="s">
        <v>110</v>
      </c>
      <c r="N17" s="1" t="str">
        <f>IFERROR(INDEX(Aligning_EDCM_Issues!$H$4:$H$50,MATCH($C17,Aligning_EDCM_Issues!$B$4:$B$50,0)),IFERROR(INDEX(Aligning_EDCM_Issues!$B$4:$B$50,MATCH($C17,Aligning_EDCM_Issues!$H$4:$H$50,0)),""))</f>
        <v/>
      </c>
    </row>
    <row r="18" spans="2:14" ht="45" x14ac:dyDescent="0.25">
      <c r="C18" s="11">
        <f t="shared" si="0"/>
        <v>15</v>
      </c>
      <c r="D18" s="11" t="s">
        <v>45</v>
      </c>
      <c r="E18" s="11" t="s">
        <v>46</v>
      </c>
      <c r="F18" s="11" t="s">
        <v>66</v>
      </c>
      <c r="G18" s="11" t="s">
        <v>47</v>
      </c>
      <c r="I18" s="28" t="s">
        <v>85</v>
      </c>
      <c r="J18" s="28" t="s">
        <v>89</v>
      </c>
      <c r="K18" s="28" t="s">
        <v>117</v>
      </c>
      <c r="L18" s="28" t="s">
        <v>105</v>
      </c>
      <c r="N18" s="1" t="str">
        <f>IFERROR(INDEX(Aligning_EDCM_Issues!$H$4:$H$50,MATCH($C18,Aligning_EDCM_Issues!$B$4:$B$50,0)),IFERROR(INDEX(Aligning_EDCM_Issues!$B$4:$B$50,MATCH($C18,Aligning_EDCM_Issues!$H$4:$H$50,0)),""))</f>
        <v/>
      </c>
    </row>
    <row r="19" spans="2:14" x14ac:dyDescent="0.25">
      <c r="G19" s="2"/>
    </row>
    <row r="20" spans="2:14" x14ac:dyDescent="0.25">
      <c r="B20" s="10" t="s">
        <v>10</v>
      </c>
      <c r="C20" s="10"/>
      <c r="D20" s="10"/>
      <c r="E20" s="10"/>
      <c r="F20" s="10"/>
      <c r="G20" s="10"/>
    </row>
    <row r="21" spans="2:14" x14ac:dyDescent="0.25">
      <c r="G21" s="2"/>
    </row>
    <row r="22" spans="2:14" x14ac:dyDescent="0.25">
      <c r="G22" s="2"/>
    </row>
    <row r="23" spans="2:14" x14ac:dyDescent="0.25">
      <c r="G23" s="2"/>
    </row>
    <row r="24" spans="2:14" x14ac:dyDescent="0.25">
      <c r="G24" s="2"/>
    </row>
  </sheetData>
  <autoFilter ref="C3:N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zoomScaleNormal="100" workbookViewId="0">
      <pane xSplit="3" ySplit="3" topLeftCell="D5" activePane="bottomRight" state="frozen"/>
      <selection activeCell="A4" sqref="A4:XFD7"/>
      <selection pane="topRight" activeCell="A4" sqref="A4:XFD7"/>
      <selection pane="bottomLeft" activeCell="A4" sqref="A4:XFD7"/>
      <selection pane="bottomRight" activeCell="A4" sqref="A4:XFD7"/>
    </sheetView>
  </sheetViews>
  <sheetFormatPr defaultColWidth="9.28515625" defaultRowHeight="15" x14ac:dyDescent="0.25"/>
  <cols>
    <col min="1" max="2" width="2.7109375" style="1" customWidth="1"/>
    <col min="3" max="3" width="4.7109375" style="1" customWidth="1"/>
    <col min="4" max="4" width="20" style="1" bestFit="1" customWidth="1"/>
    <col min="5" max="5" width="28.28515625" style="1" customWidth="1"/>
    <col min="6" max="6" width="2.7109375" style="1" customWidth="1"/>
    <col min="7" max="7" width="14.28515625" style="1" customWidth="1"/>
    <col min="8" max="8" width="28.5703125" style="1" customWidth="1"/>
    <col min="9" max="9" width="14.28515625" style="1" customWidth="1"/>
    <col min="10" max="10" width="100" style="1" customWidth="1"/>
    <col min="11" max="11" width="2.7109375" style="1" customWidth="1"/>
    <col min="12" max="12" width="14.28515625" style="1" customWidth="1"/>
    <col min="13" max="30" width="9.28515625" style="1" customWidth="1"/>
    <col min="31" max="16384" width="9.28515625" style="1"/>
  </cols>
  <sheetData>
    <row r="1" spans="1:12" s="9" customFormat="1" x14ac:dyDescent="0.25">
      <c r="A1" s="16" t="s">
        <v>77</v>
      </c>
    </row>
    <row r="2" spans="1:12" ht="7.15" customHeight="1" x14ac:dyDescent="0.25"/>
    <row r="3" spans="1:12" s="12" customFormat="1" ht="45" x14ac:dyDescent="0.25">
      <c r="C3" s="13" t="s">
        <v>6</v>
      </c>
      <c r="D3" s="14" t="s">
        <v>11</v>
      </c>
      <c r="E3" s="14" t="s">
        <v>76</v>
      </c>
      <c r="G3" s="18" t="s">
        <v>82</v>
      </c>
      <c r="H3" s="18" t="s">
        <v>87</v>
      </c>
      <c r="I3" s="18" t="s">
        <v>84</v>
      </c>
      <c r="J3" s="18" t="s">
        <v>83</v>
      </c>
      <c r="L3" s="19" t="s">
        <v>113</v>
      </c>
    </row>
    <row r="4" spans="1:12" ht="60" x14ac:dyDescent="0.25">
      <c r="C4" s="11">
        <v>1</v>
      </c>
      <c r="D4" s="11" t="s">
        <v>68</v>
      </c>
      <c r="E4" s="11" t="s">
        <v>69</v>
      </c>
      <c r="G4" s="28" t="s">
        <v>85</v>
      </c>
      <c r="H4" s="28" t="s">
        <v>126</v>
      </c>
      <c r="I4" s="28" t="s">
        <v>120</v>
      </c>
      <c r="J4" s="28" t="s">
        <v>127</v>
      </c>
      <c r="L4" s="1">
        <v>4</v>
      </c>
    </row>
    <row r="5" spans="1:12" ht="60" x14ac:dyDescent="0.25">
      <c r="C5" s="11">
        <f>C4+1</f>
        <v>2</v>
      </c>
      <c r="D5" s="11" t="s">
        <v>70</v>
      </c>
      <c r="E5" s="11" t="s">
        <v>71</v>
      </c>
      <c r="G5" s="28" t="s">
        <v>85</v>
      </c>
      <c r="H5" s="28" t="s">
        <v>126</v>
      </c>
      <c r="I5" s="28" t="s">
        <v>118</v>
      </c>
      <c r="J5" s="28" t="s">
        <v>128</v>
      </c>
      <c r="L5" s="1" t="str">
        <f>IFERROR(INDEX(Aligning_EDCM_Issues!$H$4:$H$50,MATCH($C5,Aligning_EDCM_Issues!$B$4:$B$50,0)),IFERROR(INDEX(Aligning_EDCM_Issues!$B$4:$B$50,MATCH($C5,Aligning_EDCM_Issues!$H$4:$H$50,0)),""))</f>
        <v/>
      </c>
    </row>
    <row r="6" spans="1:12" ht="60" x14ac:dyDescent="0.25">
      <c r="C6" s="11">
        <f t="shared" ref="C6:C7" si="0">C5+1</f>
        <v>3</v>
      </c>
      <c r="D6" s="11" t="s">
        <v>72</v>
      </c>
      <c r="E6" s="11" t="s">
        <v>73</v>
      </c>
      <c r="G6" s="28" t="s">
        <v>85</v>
      </c>
      <c r="H6" s="28" t="s">
        <v>126</v>
      </c>
      <c r="I6" s="28" t="s">
        <v>118</v>
      </c>
      <c r="J6" s="28" t="s">
        <v>129</v>
      </c>
      <c r="L6" s="1" t="str">
        <f>IFERROR(INDEX(Aligning_EDCM_Issues!$H$4:$H$50,MATCH($C6,Aligning_EDCM_Issues!$B$4:$B$50,0)),IFERROR(INDEX(Aligning_EDCM_Issues!$B$4:$B$50,MATCH($C6,Aligning_EDCM_Issues!$H$4:$H$50,0)),""))</f>
        <v/>
      </c>
    </row>
    <row r="7" spans="1:12" ht="60" x14ac:dyDescent="0.25">
      <c r="C7" s="11">
        <f t="shared" si="0"/>
        <v>4</v>
      </c>
      <c r="D7" s="11" t="s">
        <v>74</v>
      </c>
      <c r="E7" s="11" t="s">
        <v>75</v>
      </c>
      <c r="G7" s="28" t="s">
        <v>85</v>
      </c>
      <c r="H7" s="28" t="s">
        <v>126</v>
      </c>
      <c r="I7" s="28" t="s">
        <v>120</v>
      </c>
      <c r="J7" s="28" t="s">
        <v>127</v>
      </c>
      <c r="L7" s="1">
        <v>1</v>
      </c>
    </row>
    <row r="9" spans="1:12" x14ac:dyDescent="0.25">
      <c r="B9" s="10" t="s">
        <v>10</v>
      </c>
      <c r="C9" s="10"/>
      <c r="D9" s="10"/>
      <c r="E9" s="10"/>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04"/>
  <sheetViews>
    <sheetView workbookViewId="0">
      <pane xSplit="2" ySplit="3" topLeftCell="C4" activePane="bottomRight" state="frozen"/>
      <selection activeCell="A4" sqref="A4:XFD7"/>
      <selection pane="topRight" activeCell="A4" sqref="A4:XFD7"/>
      <selection pane="bottomLeft" activeCell="A4" sqref="A4:XFD7"/>
      <selection pane="bottomRight" activeCell="A4" sqref="A4:XFD7"/>
    </sheetView>
  </sheetViews>
  <sheetFormatPr defaultRowHeight="15" x14ac:dyDescent="0.25"/>
  <cols>
    <col min="1" max="1" width="2.85546875" customWidth="1"/>
    <col min="2" max="2" width="4.7109375" style="1" customWidth="1"/>
    <col min="3" max="3" width="20" style="1" bestFit="1" customWidth="1"/>
    <col min="4" max="4" width="14.28515625" style="1" customWidth="1"/>
    <col min="5" max="5" width="19.42578125" style="1" hidden="1" customWidth="1"/>
    <col min="6" max="6" width="104.85546875" style="1" customWidth="1"/>
    <col min="7" max="7" width="2.85546875" customWidth="1"/>
    <col min="8" max="8" width="4.7109375" style="1" customWidth="1"/>
    <col min="9" max="9" width="20" style="1" bestFit="1" customWidth="1"/>
    <col min="10" max="10" width="14.28515625" style="1" customWidth="1"/>
    <col min="11" max="11" width="19.42578125" style="1" hidden="1" customWidth="1"/>
    <col min="12" max="12" width="104.85546875" style="1" customWidth="1"/>
  </cols>
  <sheetData>
    <row r="1" spans="2:12" x14ac:dyDescent="0.25">
      <c r="B1" s="9" t="s">
        <v>111</v>
      </c>
      <c r="C1" s="9"/>
      <c r="D1" s="9"/>
      <c r="E1" s="9"/>
      <c r="F1" s="9"/>
      <c r="H1" s="9" t="s">
        <v>112</v>
      </c>
      <c r="I1" s="9"/>
      <c r="J1" s="9"/>
      <c r="K1" s="9"/>
      <c r="L1" s="9"/>
    </row>
    <row r="3" spans="2:12" ht="30" x14ac:dyDescent="0.25">
      <c r="B3" s="13" t="s">
        <v>6</v>
      </c>
      <c r="C3" s="14" t="s">
        <v>11</v>
      </c>
      <c r="D3" s="14" t="s">
        <v>12</v>
      </c>
      <c r="E3" s="14" t="s">
        <v>14</v>
      </c>
      <c r="F3" s="14" t="s">
        <v>13</v>
      </c>
      <c r="H3" s="13" t="s">
        <v>6</v>
      </c>
      <c r="I3" s="14" t="s">
        <v>11</v>
      </c>
      <c r="J3" s="14" t="s">
        <v>12</v>
      </c>
      <c r="K3" s="14" t="s">
        <v>14</v>
      </c>
      <c r="L3" s="14" t="s">
        <v>13</v>
      </c>
    </row>
    <row r="4" spans="2:12" x14ac:dyDescent="0.25">
      <c r="B4" s="11">
        <v>17</v>
      </c>
      <c r="C4" s="11" t="e">
        <f>IF($B4="n/a","",INDEX('CDCM Assumptions Log'!D$4:D$18,MATCH($B4,'CDCM Assumptions Log'!$C$4:$C$18,0)))</f>
        <v>#N/A</v>
      </c>
      <c r="D4" s="11" t="e">
        <f>IF($B4="n/a","",INDEX('CDCM Assumptions Log'!E$4:E$18,MATCH($B4,'CDCM Assumptions Log'!$C$4:$C$18,0)))</f>
        <v>#N/A</v>
      </c>
      <c r="E4" s="11" t="e">
        <f>IF($B4="n/a","",INDEX('CDCM Assumptions Log'!F$4:F$18,MATCH($B4,'CDCM Assumptions Log'!$C$4:$C$18,0)))</f>
        <v>#N/A</v>
      </c>
      <c r="F4" s="11" t="e">
        <f>IF($B4="n/a","",INDEX('CDCM Assumptions Log'!G$4:G$18,MATCH($B4,'CDCM Assumptions Log'!$C$4:$C$18,0)))</f>
        <v>#N/A</v>
      </c>
      <c r="H4" s="11">
        <v>50</v>
      </c>
      <c r="I4" s="11" t="e">
        <f>IF($H4="n/a","",INDEX('CDCM Assumptions Log'!D$4:D$18,MATCH($H4,'CDCM Assumptions Log'!$C$4:$C$18,0)))</f>
        <v>#N/A</v>
      </c>
      <c r="J4" s="11" t="e">
        <f>IF($H4="n/a","",INDEX('CDCM Assumptions Log'!E$4:E$18,MATCH($H4,'CDCM Assumptions Log'!$C$4:$C$18,0)))</f>
        <v>#N/A</v>
      </c>
      <c r="K4" s="11" t="e">
        <f>IF($H4="n/a","",INDEX('CDCM Assumptions Log'!F$4:F$18,MATCH($H4,'CDCM Assumptions Log'!$C$4:$C$18,0)))</f>
        <v>#N/A</v>
      </c>
      <c r="L4" s="11" t="e">
        <f>IF($H4="n/a","",INDEX('CDCM Assumptions Log'!G$4:G$18,MATCH($H4,'CDCM Assumptions Log'!$C$4:$C$18,0)))</f>
        <v>#N/A</v>
      </c>
    </row>
    <row r="5" spans="2:12" x14ac:dyDescent="0.25">
      <c r="B5" s="11">
        <v>18</v>
      </c>
      <c r="C5" s="11" t="e">
        <f>IF($B5="n/a","",INDEX('CDCM Assumptions Log'!D$4:D$18,MATCH($B5,'CDCM Assumptions Log'!$C$4:$C$18,0)))</f>
        <v>#N/A</v>
      </c>
      <c r="D5" s="11" t="e">
        <f>IF($B5="n/a","",INDEX('CDCM Assumptions Log'!E$4:E$18,MATCH($B5,'CDCM Assumptions Log'!$C$4:$C$18,0)))</f>
        <v>#N/A</v>
      </c>
      <c r="E5" s="11" t="e">
        <f>IF($B5="n/a","",INDEX('CDCM Assumptions Log'!F$4:F$18,MATCH($B5,'CDCM Assumptions Log'!$C$4:$C$18,0)))</f>
        <v>#N/A</v>
      </c>
      <c r="F5" s="11" t="e">
        <f>IF($B5="n/a","",INDEX('CDCM Assumptions Log'!G$4:G$18,MATCH($B5,'CDCM Assumptions Log'!$C$4:$C$18,0)))</f>
        <v>#N/A</v>
      </c>
      <c r="H5" s="11" t="s">
        <v>99</v>
      </c>
      <c r="I5" s="11" t="str">
        <f>IF($H5="n/a","",INDEX('CDCM Assumptions Log'!D$4:D$18,MATCH($H5,'CDCM Assumptions Log'!$C$4:$C$18,0)))</f>
        <v/>
      </c>
      <c r="J5" s="11" t="str">
        <f>IF($H5="n/a","",INDEX('CDCM Assumptions Log'!E$4:E$18,MATCH($H5,'CDCM Assumptions Log'!$C$4:$C$18,0)))</f>
        <v/>
      </c>
      <c r="K5" s="11" t="str">
        <f>IF($H5="n/a","",INDEX('CDCM Assumptions Log'!F$4:F$18,MATCH($H5,'CDCM Assumptions Log'!$C$4:$C$18,0)))</f>
        <v/>
      </c>
      <c r="L5" s="11" t="str">
        <f>IF($H5="n/a","",INDEX('CDCM Assumptions Log'!G$4:G$18,MATCH($H5,'CDCM Assumptions Log'!$C$4:$C$18,0)))</f>
        <v/>
      </c>
    </row>
    <row r="6" spans="2:12" x14ac:dyDescent="0.25">
      <c r="B6" s="11" t="s">
        <v>99</v>
      </c>
      <c r="C6" s="11" t="str">
        <f>IF($B6="n/a","",INDEX('CDCM Assumptions Log'!D$4:D$18,MATCH($B6,'CDCM Assumptions Log'!$C$4:$C$18,0)))</f>
        <v/>
      </c>
      <c r="D6" s="11" t="str">
        <f>IF($B6="n/a","",INDEX('CDCM Assumptions Log'!E$4:E$18,MATCH($B6,'CDCM Assumptions Log'!$C$4:$C$18,0)))</f>
        <v/>
      </c>
      <c r="E6" s="11" t="str">
        <f>IF($B6="n/a","",INDEX('CDCM Assumptions Log'!F$4:F$18,MATCH($B6,'CDCM Assumptions Log'!$C$4:$C$18,0)))</f>
        <v/>
      </c>
      <c r="F6" s="11" t="str">
        <f>IF($B6="n/a","",INDEX('CDCM Assumptions Log'!G$4:G$18,MATCH($B6,'CDCM Assumptions Log'!$C$4:$C$18,0)))</f>
        <v/>
      </c>
      <c r="H6" s="11">
        <v>51</v>
      </c>
      <c r="I6" s="11" t="e">
        <f>IF($H6="n/a","",INDEX('CDCM Assumptions Log'!D$4:D$18,MATCH($H6,'CDCM Assumptions Log'!$C$4:$C$18,0)))</f>
        <v>#N/A</v>
      </c>
      <c r="J6" s="11" t="e">
        <f>IF($H6="n/a","",INDEX('CDCM Assumptions Log'!E$4:E$18,MATCH($H6,'CDCM Assumptions Log'!$C$4:$C$18,0)))</f>
        <v>#N/A</v>
      </c>
      <c r="K6" s="11" t="e">
        <f>IF($H6="n/a","",INDEX('CDCM Assumptions Log'!F$4:F$18,MATCH($H6,'CDCM Assumptions Log'!$C$4:$C$18,0)))</f>
        <v>#N/A</v>
      </c>
      <c r="L6" s="11" t="e">
        <f>IF($H6="n/a","",INDEX('CDCM Assumptions Log'!G$4:G$18,MATCH($H6,'CDCM Assumptions Log'!$C$4:$C$18,0)))</f>
        <v>#N/A</v>
      </c>
    </row>
    <row r="7" spans="2:12" x14ac:dyDescent="0.25">
      <c r="B7" s="11">
        <v>19</v>
      </c>
      <c r="C7" s="11" t="e">
        <f>IF($B7="n/a","",INDEX('CDCM Assumptions Log'!D$4:D$18,MATCH($B7,'CDCM Assumptions Log'!$C$4:$C$18,0)))</f>
        <v>#N/A</v>
      </c>
      <c r="D7" s="11" t="e">
        <f>IF($B7="n/a","",INDEX('CDCM Assumptions Log'!E$4:E$18,MATCH($B7,'CDCM Assumptions Log'!$C$4:$C$18,0)))</f>
        <v>#N/A</v>
      </c>
      <c r="E7" s="11" t="e">
        <f>IF($B7="n/a","",INDEX('CDCM Assumptions Log'!F$4:F$18,MATCH($B7,'CDCM Assumptions Log'!$C$4:$C$18,0)))</f>
        <v>#N/A</v>
      </c>
      <c r="F7" s="11" t="e">
        <f>IF($B7="n/a","",INDEX('CDCM Assumptions Log'!G$4:G$18,MATCH($B7,'CDCM Assumptions Log'!$C$4:$C$18,0)))</f>
        <v>#N/A</v>
      </c>
      <c r="H7" s="11" t="s">
        <v>99</v>
      </c>
      <c r="I7" s="11" t="str">
        <f>IF($H7="n/a","",INDEX('CDCM Assumptions Log'!D$4:D$18,MATCH($H7,'CDCM Assumptions Log'!$C$4:$C$18,0)))</f>
        <v/>
      </c>
      <c r="J7" s="11" t="str">
        <f>IF($H7="n/a","",INDEX('CDCM Assumptions Log'!E$4:E$18,MATCH($H7,'CDCM Assumptions Log'!$C$4:$C$18,0)))</f>
        <v/>
      </c>
      <c r="K7" s="11" t="str">
        <f>IF($H7="n/a","",INDEX('CDCM Assumptions Log'!F$4:F$18,MATCH($H7,'CDCM Assumptions Log'!$C$4:$C$18,0)))</f>
        <v/>
      </c>
      <c r="L7" s="11" t="str">
        <f>IF($H7="n/a","",INDEX('CDCM Assumptions Log'!G$4:G$18,MATCH($H7,'CDCM Assumptions Log'!$C$4:$C$18,0)))</f>
        <v/>
      </c>
    </row>
    <row r="8" spans="2:12" x14ac:dyDescent="0.25">
      <c r="B8" s="11">
        <v>20</v>
      </c>
      <c r="C8" s="11" t="e">
        <f>IF($B8="n/a","",INDEX('CDCM Assumptions Log'!D$4:D$18,MATCH($B8,'CDCM Assumptions Log'!$C$4:$C$18,0)))</f>
        <v>#N/A</v>
      </c>
      <c r="D8" s="11" t="e">
        <f>IF($B8="n/a","",INDEX('CDCM Assumptions Log'!E$4:E$18,MATCH($B8,'CDCM Assumptions Log'!$C$4:$C$18,0)))</f>
        <v>#N/A</v>
      </c>
      <c r="E8" s="11" t="e">
        <f>IF($B8="n/a","",INDEX('CDCM Assumptions Log'!F$4:F$18,MATCH($B8,'CDCM Assumptions Log'!$C$4:$C$18,0)))</f>
        <v>#N/A</v>
      </c>
      <c r="F8" s="11" t="e">
        <f>IF($B8="n/a","",INDEX('CDCM Assumptions Log'!G$4:G$18,MATCH($B8,'CDCM Assumptions Log'!$C$4:$C$18,0)))</f>
        <v>#N/A</v>
      </c>
      <c r="H8" s="11" t="s">
        <v>99</v>
      </c>
      <c r="I8" s="11" t="str">
        <f>IF($H8="n/a","",INDEX('CDCM Assumptions Log'!D$4:D$18,MATCH($H8,'CDCM Assumptions Log'!$C$4:$C$18,0)))</f>
        <v/>
      </c>
      <c r="J8" s="11" t="str">
        <f>IF($H8="n/a","",INDEX('CDCM Assumptions Log'!E$4:E$18,MATCH($H8,'CDCM Assumptions Log'!$C$4:$C$18,0)))</f>
        <v/>
      </c>
      <c r="K8" s="11" t="str">
        <f>IF($H8="n/a","",INDEX('CDCM Assumptions Log'!F$4:F$18,MATCH($H8,'CDCM Assumptions Log'!$C$4:$C$18,0)))</f>
        <v/>
      </c>
      <c r="L8" s="11" t="str">
        <f>IF($H8="n/a","",INDEX('CDCM Assumptions Log'!G$4:G$18,MATCH($H8,'CDCM Assumptions Log'!$C$4:$C$18,0)))</f>
        <v/>
      </c>
    </row>
    <row r="9" spans="2:12" x14ac:dyDescent="0.25">
      <c r="B9" s="11">
        <v>21</v>
      </c>
      <c r="C9" s="11" t="e">
        <f>IF($B9="n/a","",INDEX('CDCM Assumptions Log'!D$4:D$18,MATCH($B9,'CDCM Assumptions Log'!$C$4:$C$18,0)))</f>
        <v>#N/A</v>
      </c>
      <c r="D9" s="11" t="e">
        <f>IF($B9="n/a","",INDEX('CDCM Assumptions Log'!E$4:E$18,MATCH($B9,'CDCM Assumptions Log'!$C$4:$C$18,0)))</f>
        <v>#N/A</v>
      </c>
      <c r="E9" s="11" t="e">
        <f>IF($B9="n/a","",INDEX('CDCM Assumptions Log'!F$4:F$18,MATCH($B9,'CDCM Assumptions Log'!$C$4:$C$18,0)))</f>
        <v>#N/A</v>
      </c>
      <c r="F9" s="11" t="e">
        <f>IF($B9="n/a","",INDEX('CDCM Assumptions Log'!G$4:G$18,MATCH($B9,'CDCM Assumptions Log'!$C$4:$C$18,0)))</f>
        <v>#N/A</v>
      </c>
      <c r="H9" s="11" t="s">
        <v>99</v>
      </c>
      <c r="I9" s="11" t="str">
        <f>IF($H9="n/a","",INDEX('CDCM Assumptions Log'!D$4:D$18,MATCH($H9,'CDCM Assumptions Log'!$C$4:$C$18,0)))</f>
        <v/>
      </c>
      <c r="J9" s="11" t="str">
        <f>IF($H9="n/a","",INDEX('CDCM Assumptions Log'!E$4:E$18,MATCH($H9,'CDCM Assumptions Log'!$C$4:$C$18,0)))</f>
        <v/>
      </c>
      <c r="K9" s="11" t="str">
        <f>IF($H9="n/a","",INDEX('CDCM Assumptions Log'!F$4:F$18,MATCH($H9,'CDCM Assumptions Log'!$C$4:$C$18,0)))</f>
        <v/>
      </c>
      <c r="L9" s="11" t="str">
        <f>IF($H9="n/a","",INDEX('CDCM Assumptions Log'!G$4:G$18,MATCH($H9,'CDCM Assumptions Log'!$C$4:$C$18,0)))</f>
        <v/>
      </c>
    </row>
    <row r="10" spans="2:12" x14ac:dyDescent="0.25">
      <c r="B10" s="11" t="s">
        <v>99</v>
      </c>
      <c r="C10" s="11" t="str">
        <f>IF($B10="n/a","",INDEX('CDCM Assumptions Log'!D$4:D$18,MATCH($B10,'CDCM Assumptions Log'!$C$4:$C$18,0)))</f>
        <v/>
      </c>
      <c r="D10" s="11" t="str">
        <f>IF($B10="n/a","",INDEX('CDCM Assumptions Log'!E$4:E$18,MATCH($B10,'CDCM Assumptions Log'!$C$4:$C$18,0)))</f>
        <v/>
      </c>
      <c r="E10" s="11" t="str">
        <f>IF($B10="n/a","",INDEX('CDCM Assumptions Log'!F$4:F$18,MATCH($B10,'CDCM Assumptions Log'!$C$4:$C$18,0)))</f>
        <v/>
      </c>
      <c r="F10" s="11" t="str">
        <f>IF($B10="n/a","",INDEX('CDCM Assumptions Log'!G$4:G$18,MATCH($B10,'CDCM Assumptions Log'!$C$4:$C$18,0)))</f>
        <v/>
      </c>
      <c r="H10" s="11">
        <v>52</v>
      </c>
      <c r="I10" s="11" t="e">
        <f>IF($H10="n/a","",INDEX('CDCM Assumptions Log'!D$4:D$18,MATCH($H10,'CDCM Assumptions Log'!$C$4:$C$18,0)))</f>
        <v>#N/A</v>
      </c>
      <c r="J10" s="11" t="e">
        <f>IF($H10="n/a","",INDEX('CDCM Assumptions Log'!E$4:E$18,MATCH($H10,'CDCM Assumptions Log'!$C$4:$C$18,0)))</f>
        <v>#N/A</v>
      </c>
      <c r="K10" s="11" t="e">
        <f>IF($H10="n/a","",INDEX('CDCM Assumptions Log'!F$4:F$18,MATCH($H10,'CDCM Assumptions Log'!$C$4:$C$18,0)))</f>
        <v>#N/A</v>
      </c>
      <c r="L10" s="11" t="e">
        <f>IF($H10="n/a","",INDEX('CDCM Assumptions Log'!G$4:G$18,MATCH($H10,'CDCM Assumptions Log'!$C$4:$C$18,0)))</f>
        <v>#N/A</v>
      </c>
    </row>
    <row r="11" spans="2:12" x14ac:dyDescent="0.25">
      <c r="B11" s="11" t="s">
        <v>99</v>
      </c>
      <c r="C11" s="11" t="str">
        <f>IF($B11="n/a","",INDEX('CDCM Assumptions Log'!D$4:D$18,MATCH($B11,'CDCM Assumptions Log'!$C$4:$C$18,0)))</f>
        <v/>
      </c>
      <c r="D11" s="11" t="str">
        <f>IF($B11="n/a","",INDEX('CDCM Assumptions Log'!E$4:E$18,MATCH($B11,'CDCM Assumptions Log'!$C$4:$C$18,0)))</f>
        <v/>
      </c>
      <c r="E11" s="11" t="str">
        <f>IF($B11="n/a","",INDEX('CDCM Assumptions Log'!F$4:F$18,MATCH($B11,'CDCM Assumptions Log'!$C$4:$C$18,0)))</f>
        <v/>
      </c>
      <c r="F11" s="11" t="str">
        <f>IF($B11="n/a","",INDEX('CDCM Assumptions Log'!G$4:G$18,MATCH($B11,'CDCM Assumptions Log'!$C$4:$C$18,0)))</f>
        <v/>
      </c>
      <c r="H11" s="11">
        <v>53</v>
      </c>
      <c r="I11" s="11" t="e">
        <f>IF($H11="n/a","",INDEX('CDCM Assumptions Log'!D$4:D$18,MATCH($H11,'CDCM Assumptions Log'!$C$4:$C$18,0)))</f>
        <v>#N/A</v>
      </c>
      <c r="J11" s="11" t="e">
        <f>IF($H11="n/a","",INDEX('CDCM Assumptions Log'!E$4:E$18,MATCH($H11,'CDCM Assumptions Log'!$C$4:$C$18,0)))</f>
        <v>#N/A</v>
      </c>
      <c r="K11" s="11" t="e">
        <f>IF($H11="n/a","",INDEX('CDCM Assumptions Log'!F$4:F$18,MATCH($H11,'CDCM Assumptions Log'!$C$4:$C$18,0)))</f>
        <v>#N/A</v>
      </c>
      <c r="L11" s="11" t="e">
        <f>IF($H11="n/a","",INDEX('CDCM Assumptions Log'!G$4:G$18,MATCH($H11,'CDCM Assumptions Log'!$C$4:$C$18,0)))</f>
        <v>#N/A</v>
      </c>
    </row>
    <row r="12" spans="2:12" x14ac:dyDescent="0.25">
      <c r="B12" s="11">
        <v>22</v>
      </c>
      <c r="C12" s="11" t="e">
        <f>IF($B12="n/a","",INDEX('CDCM Assumptions Log'!D$4:D$18,MATCH($B12,'CDCM Assumptions Log'!$C$4:$C$18,0)))</f>
        <v>#N/A</v>
      </c>
      <c r="D12" s="11" t="e">
        <f>IF($B12="n/a","",INDEX('CDCM Assumptions Log'!E$4:E$18,MATCH($B12,'CDCM Assumptions Log'!$C$4:$C$18,0)))</f>
        <v>#N/A</v>
      </c>
      <c r="E12" s="11" t="e">
        <f>IF($B12="n/a","",INDEX('CDCM Assumptions Log'!F$4:F$18,MATCH($B12,'CDCM Assumptions Log'!$C$4:$C$18,0)))</f>
        <v>#N/A</v>
      </c>
      <c r="F12" s="11" t="e">
        <f>IF($B12="n/a","",INDEX('CDCM Assumptions Log'!G$4:G$18,MATCH($B12,'CDCM Assumptions Log'!$C$4:$C$18,0)))</f>
        <v>#N/A</v>
      </c>
      <c r="H12" s="11">
        <v>54</v>
      </c>
      <c r="I12" s="11" t="e">
        <f>IF($H12="n/a","",INDEX('CDCM Assumptions Log'!D$4:D$18,MATCH($H12,'CDCM Assumptions Log'!$C$4:$C$18,0)))</f>
        <v>#N/A</v>
      </c>
      <c r="J12" s="11" t="e">
        <f>IF($H12="n/a","",INDEX('CDCM Assumptions Log'!E$4:E$18,MATCH($H12,'CDCM Assumptions Log'!$C$4:$C$18,0)))</f>
        <v>#N/A</v>
      </c>
      <c r="K12" s="11" t="e">
        <f>IF($H12="n/a","",INDEX('CDCM Assumptions Log'!F$4:F$18,MATCH($H12,'CDCM Assumptions Log'!$C$4:$C$18,0)))</f>
        <v>#N/A</v>
      </c>
      <c r="L12" s="11" t="e">
        <f>IF($H12="n/a","",INDEX('CDCM Assumptions Log'!G$4:G$18,MATCH($H12,'CDCM Assumptions Log'!$C$4:$C$18,0)))</f>
        <v>#N/A</v>
      </c>
    </row>
    <row r="13" spans="2:12" x14ac:dyDescent="0.25">
      <c r="B13" s="11">
        <v>23</v>
      </c>
      <c r="C13" s="11" t="e">
        <f>IF($B13="n/a","",INDEX('CDCM Assumptions Log'!D$4:D$18,MATCH($B13,'CDCM Assumptions Log'!$C$4:$C$18,0)))</f>
        <v>#N/A</v>
      </c>
      <c r="D13" s="11" t="e">
        <f>IF($B13="n/a","",INDEX('CDCM Assumptions Log'!E$4:E$18,MATCH($B13,'CDCM Assumptions Log'!$C$4:$C$18,0)))</f>
        <v>#N/A</v>
      </c>
      <c r="E13" s="11" t="e">
        <f>IF($B13="n/a","",INDEX('CDCM Assumptions Log'!F$4:F$18,MATCH($B13,'CDCM Assumptions Log'!$C$4:$C$18,0)))</f>
        <v>#N/A</v>
      </c>
      <c r="F13" s="11" t="e">
        <f>IF($B13="n/a","",INDEX('CDCM Assumptions Log'!G$4:G$18,MATCH($B13,'CDCM Assumptions Log'!$C$4:$C$18,0)))</f>
        <v>#N/A</v>
      </c>
      <c r="H13" s="11">
        <v>55</v>
      </c>
      <c r="I13" s="11" t="e">
        <f>IF($H13="n/a","",INDEX('CDCM Assumptions Log'!D$4:D$18,MATCH($H13,'CDCM Assumptions Log'!$C$4:$C$18,0)))</f>
        <v>#N/A</v>
      </c>
      <c r="J13" s="11" t="e">
        <f>IF($H13="n/a","",INDEX('CDCM Assumptions Log'!E$4:E$18,MATCH($H13,'CDCM Assumptions Log'!$C$4:$C$18,0)))</f>
        <v>#N/A</v>
      </c>
      <c r="K13" s="11" t="e">
        <f>IF($H13="n/a","",INDEX('CDCM Assumptions Log'!F$4:F$18,MATCH($H13,'CDCM Assumptions Log'!$C$4:$C$18,0)))</f>
        <v>#N/A</v>
      </c>
      <c r="L13" s="11" t="e">
        <f>IF($H13="n/a","",INDEX('CDCM Assumptions Log'!G$4:G$18,MATCH($H13,'CDCM Assumptions Log'!$C$4:$C$18,0)))</f>
        <v>#N/A</v>
      </c>
    </row>
    <row r="14" spans="2:12" x14ac:dyDescent="0.25">
      <c r="B14" s="11">
        <v>24</v>
      </c>
      <c r="C14" s="11" t="e">
        <f>IF($B14="n/a","",INDEX('CDCM Assumptions Log'!D$4:D$18,MATCH($B14,'CDCM Assumptions Log'!$C$4:$C$18,0)))</f>
        <v>#N/A</v>
      </c>
      <c r="D14" s="11" t="e">
        <f>IF($B14="n/a","",INDEX('CDCM Assumptions Log'!E$4:E$18,MATCH($B14,'CDCM Assumptions Log'!$C$4:$C$18,0)))</f>
        <v>#N/A</v>
      </c>
      <c r="E14" s="11" t="e">
        <f>IF($B14="n/a","",INDEX('CDCM Assumptions Log'!F$4:F$18,MATCH($B14,'CDCM Assumptions Log'!$C$4:$C$18,0)))</f>
        <v>#N/A</v>
      </c>
      <c r="F14" s="11" t="e">
        <f>IF($B14="n/a","",INDEX('CDCM Assumptions Log'!G$4:G$18,MATCH($B14,'CDCM Assumptions Log'!$C$4:$C$18,0)))</f>
        <v>#N/A</v>
      </c>
      <c r="H14" s="11">
        <v>56</v>
      </c>
      <c r="I14" s="11" t="e">
        <f>IF($H14="n/a","",INDEX('CDCM Assumptions Log'!D$4:D$18,MATCH($H14,'CDCM Assumptions Log'!$C$4:$C$18,0)))</f>
        <v>#N/A</v>
      </c>
      <c r="J14" s="11" t="e">
        <f>IF($H14="n/a","",INDEX('CDCM Assumptions Log'!E$4:E$18,MATCH($H14,'CDCM Assumptions Log'!$C$4:$C$18,0)))</f>
        <v>#N/A</v>
      </c>
      <c r="K14" s="11" t="e">
        <f>IF($H14="n/a","",INDEX('CDCM Assumptions Log'!F$4:F$18,MATCH($H14,'CDCM Assumptions Log'!$C$4:$C$18,0)))</f>
        <v>#N/A</v>
      </c>
      <c r="L14" s="11" t="e">
        <f>IF($H14="n/a","",INDEX('CDCM Assumptions Log'!G$4:G$18,MATCH($H14,'CDCM Assumptions Log'!$C$4:$C$18,0)))</f>
        <v>#N/A</v>
      </c>
    </row>
    <row r="15" spans="2:12" x14ac:dyDescent="0.25">
      <c r="B15" s="11">
        <v>25</v>
      </c>
      <c r="C15" s="11" t="e">
        <f>IF($B15="n/a","",INDEX('CDCM Assumptions Log'!D$4:D$18,MATCH($B15,'CDCM Assumptions Log'!$C$4:$C$18,0)))</f>
        <v>#N/A</v>
      </c>
      <c r="D15" s="11" t="e">
        <f>IF($B15="n/a","",INDEX('CDCM Assumptions Log'!E$4:E$18,MATCH($B15,'CDCM Assumptions Log'!$C$4:$C$18,0)))</f>
        <v>#N/A</v>
      </c>
      <c r="E15" s="11" t="e">
        <f>IF($B15="n/a","",INDEX('CDCM Assumptions Log'!F$4:F$18,MATCH($B15,'CDCM Assumptions Log'!$C$4:$C$18,0)))</f>
        <v>#N/A</v>
      </c>
      <c r="F15" s="11" t="e">
        <f>IF($B15="n/a","",INDEX('CDCM Assumptions Log'!G$4:G$18,MATCH($B15,'CDCM Assumptions Log'!$C$4:$C$18,0)))</f>
        <v>#N/A</v>
      </c>
      <c r="H15" s="11">
        <v>57</v>
      </c>
      <c r="I15" s="11" t="e">
        <f>IF($H15="n/a","",INDEX('CDCM Assumptions Log'!D$4:D$18,MATCH($H15,'CDCM Assumptions Log'!$C$4:$C$18,0)))</f>
        <v>#N/A</v>
      </c>
      <c r="J15" s="11" t="e">
        <f>IF($H15="n/a","",INDEX('CDCM Assumptions Log'!E$4:E$18,MATCH($H15,'CDCM Assumptions Log'!$C$4:$C$18,0)))</f>
        <v>#N/A</v>
      </c>
      <c r="K15" s="11" t="e">
        <f>IF($H15="n/a","",INDEX('CDCM Assumptions Log'!F$4:F$18,MATCH($H15,'CDCM Assumptions Log'!$C$4:$C$18,0)))</f>
        <v>#N/A</v>
      </c>
      <c r="L15" s="11" t="e">
        <f>IF($H15="n/a","",INDEX('CDCM Assumptions Log'!G$4:G$18,MATCH($H15,'CDCM Assumptions Log'!$C$4:$C$18,0)))</f>
        <v>#N/A</v>
      </c>
    </row>
    <row r="16" spans="2:12" x14ac:dyDescent="0.25">
      <c r="B16" s="11">
        <v>26</v>
      </c>
      <c r="C16" s="11" t="e">
        <f>IF($B16="n/a","",INDEX('CDCM Assumptions Log'!D$4:D$18,MATCH($B16,'CDCM Assumptions Log'!$C$4:$C$18,0)))</f>
        <v>#N/A</v>
      </c>
      <c r="D16" s="11" t="e">
        <f>IF($B16="n/a","",INDEX('CDCM Assumptions Log'!E$4:E$18,MATCH($B16,'CDCM Assumptions Log'!$C$4:$C$18,0)))</f>
        <v>#N/A</v>
      </c>
      <c r="E16" s="11" t="e">
        <f>IF($B16="n/a","",INDEX('CDCM Assumptions Log'!F$4:F$18,MATCH($B16,'CDCM Assumptions Log'!$C$4:$C$18,0)))</f>
        <v>#N/A</v>
      </c>
      <c r="F16" s="11" t="e">
        <f>IF($B16="n/a","",INDEX('CDCM Assumptions Log'!G$4:G$18,MATCH($B16,'CDCM Assumptions Log'!$C$4:$C$18,0)))</f>
        <v>#N/A</v>
      </c>
      <c r="H16" s="11">
        <v>58</v>
      </c>
      <c r="I16" s="11" t="e">
        <f>IF($H16="n/a","",INDEX('CDCM Assumptions Log'!D$4:D$18,MATCH($H16,'CDCM Assumptions Log'!$C$4:$C$18,0)))</f>
        <v>#N/A</v>
      </c>
      <c r="J16" s="11" t="e">
        <f>IF($H16="n/a","",INDEX('CDCM Assumptions Log'!E$4:E$18,MATCH($H16,'CDCM Assumptions Log'!$C$4:$C$18,0)))</f>
        <v>#N/A</v>
      </c>
      <c r="K16" s="11" t="e">
        <f>IF($H16="n/a","",INDEX('CDCM Assumptions Log'!F$4:F$18,MATCH($H16,'CDCM Assumptions Log'!$C$4:$C$18,0)))</f>
        <v>#N/A</v>
      </c>
      <c r="L16" s="11" t="e">
        <f>IF($H16="n/a","",INDEX('CDCM Assumptions Log'!G$4:G$18,MATCH($H16,'CDCM Assumptions Log'!$C$4:$C$18,0)))</f>
        <v>#N/A</v>
      </c>
    </row>
    <row r="17" spans="2:12" x14ac:dyDescent="0.25">
      <c r="B17" s="11">
        <v>27</v>
      </c>
      <c r="C17" s="11" t="e">
        <f>IF($B17="n/a","",INDEX('CDCM Assumptions Log'!D$4:D$18,MATCH($B17,'CDCM Assumptions Log'!$C$4:$C$18,0)))</f>
        <v>#N/A</v>
      </c>
      <c r="D17" s="11" t="e">
        <f>IF($B17="n/a","",INDEX('CDCM Assumptions Log'!E$4:E$18,MATCH($B17,'CDCM Assumptions Log'!$C$4:$C$18,0)))</f>
        <v>#N/A</v>
      </c>
      <c r="E17" s="11" t="e">
        <f>IF($B17="n/a","",INDEX('CDCM Assumptions Log'!F$4:F$18,MATCH($B17,'CDCM Assumptions Log'!$C$4:$C$18,0)))</f>
        <v>#N/A</v>
      </c>
      <c r="F17" s="11" t="e">
        <f>IF($B17="n/a","",INDEX('CDCM Assumptions Log'!G$4:G$18,MATCH($B17,'CDCM Assumptions Log'!$C$4:$C$18,0)))</f>
        <v>#N/A</v>
      </c>
      <c r="H17" s="11">
        <v>59</v>
      </c>
      <c r="I17" s="11" t="e">
        <f>IF($H17="n/a","",INDEX('CDCM Assumptions Log'!D$4:D$18,MATCH($H17,'CDCM Assumptions Log'!$C$4:$C$18,0)))</f>
        <v>#N/A</v>
      </c>
      <c r="J17" s="11" t="e">
        <f>IF($H17="n/a","",INDEX('CDCM Assumptions Log'!E$4:E$18,MATCH($H17,'CDCM Assumptions Log'!$C$4:$C$18,0)))</f>
        <v>#N/A</v>
      </c>
      <c r="K17" s="11" t="e">
        <f>IF($H17="n/a","",INDEX('CDCM Assumptions Log'!F$4:F$18,MATCH($H17,'CDCM Assumptions Log'!$C$4:$C$18,0)))</f>
        <v>#N/A</v>
      </c>
      <c r="L17" s="11" t="e">
        <f>IF($H17="n/a","",INDEX('CDCM Assumptions Log'!G$4:G$18,MATCH($H17,'CDCM Assumptions Log'!$C$4:$C$18,0)))</f>
        <v>#N/A</v>
      </c>
    </row>
    <row r="18" spans="2:12" x14ac:dyDescent="0.25">
      <c r="B18" s="11">
        <v>28</v>
      </c>
      <c r="C18" s="11" t="e">
        <f>IF($B18="n/a","",INDEX('CDCM Assumptions Log'!D$4:D$18,MATCH($B18,'CDCM Assumptions Log'!$C$4:$C$18,0)))</f>
        <v>#N/A</v>
      </c>
      <c r="D18" s="11" t="e">
        <f>IF($B18="n/a","",INDEX('CDCM Assumptions Log'!E$4:E$18,MATCH($B18,'CDCM Assumptions Log'!$C$4:$C$18,0)))</f>
        <v>#N/A</v>
      </c>
      <c r="E18" s="11" t="e">
        <f>IF($B18="n/a","",INDEX('CDCM Assumptions Log'!F$4:F$18,MATCH($B18,'CDCM Assumptions Log'!$C$4:$C$18,0)))</f>
        <v>#N/A</v>
      </c>
      <c r="F18" s="11" t="e">
        <f>IF($B18="n/a","",INDEX('CDCM Assumptions Log'!G$4:G$18,MATCH($B18,'CDCM Assumptions Log'!$C$4:$C$18,0)))</f>
        <v>#N/A</v>
      </c>
      <c r="H18" s="11">
        <v>60</v>
      </c>
      <c r="I18" s="11" t="e">
        <f>IF($H18="n/a","",INDEX('CDCM Assumptions Log'!D$4:D$18,MATCH($H18,'CDCM Assumptions Log'!$C$4:$C$18,0)))</f>
        <v>#N/A</v>
      </c>
      <c r="J18" s="11" t="e">
        <f>IF($H18="n/a","",INDEX('CDCM Assumptions Log'!E$4:E$18,MATCH($H18,'CDCM Assumptions Log'!$C$4:$C$18,0)))</f>
        <v>#N/A</v>
      </c>
      <c r="K18" s="11" t="e">
        <f>IF($H18="n/a","",INDEX('CDCM Assumptions Log'!F$4:F$18,MATCH($H18,'CDCM Assumptions Log'!$C$4:$C$18,0)))</f>
        <v>#N/A</v>
      </c>
      <c r="L18" s="11" t="e">
        <f>IF($H18="n/a","",INDEX('CDCM Assumptions Log'!G$4:G$18,MATCH($H18,'CDCM Assumptions Log'!$C$4:$C$18,0)))</f>
        <v>#N/A</v>
      </c>
    </row>
    <row r="19" spans="2:12" x14ac:dyDescent="0.25">
      <c r="B19" s="11">
        <v>29</v>
      </c>
      <c r="C19" s="11" t="e">
        <f>IF($B19="n/a","",INDEX('CDCM Assumptions Log'!D$4:D$18,MATCH($B19,'CDCM Assumptions Log'!$C$4:$C$18,0)))</f>
        <v>#N/A</v>
      </c>
      <c r="D19" s="11" t="e">
        <f>IF($B19="n/a","",INDEX('CDCM Assumptions Log'!E$4:E$18,MATCH($B19,'CDCM Assumptions Log'!$C$4:$C$18,0)))</f>
        <v>#N/A</v>
      </c>
      <c r="E19" s="11" t="e">
        <f>IF($B19="n/a","",INDEX('CDCM Assumptions Log'!F$4:F$18,MATCH($B19,'CDCM Assumptions Log'!$C$4:$C$18,0)))</f>
        <v>#N/A</v>
      </c>
      <c r="F19" s="11" t="e">
        <f>IF($B19="n/a","",INDEX('CDCM Assumptions Log'!G$4:G$18,MATCH($B19,'CDCM Assumptions Log'!$C$4:$C$18,0)))</f>
        <v>#N/A</v>
      </c>
      <c r="H19" s="11">
        <v>61</v>
      </c>
      <c r="I19" s="11" t="e">
        <f>IF($H19="n/a","",INDEX('CDCM Assumptions Log'!D$4:D$18,MATCH($H19,'CDCM Assumptions Log'!$C$4:$C$18,0)))</f>
        <v>#N/A</v>
      </c>
      <c r="J19" s="11" t="e">
        <f>IF($H19="n/a","",INDEX('CDCM Assumptions Log'!E$4:E$18,MATCH($H19,'CDCM Assumptions Log'!$C$4:$C$18,0)))</f>
        <v>#N/A</v>
      </c>
      <c r="K19" s="11" t="e">
        <f>IF($H19="n/a","",INDEX('CDCM Assumptions Log'!F$4:F$18,MATCH($H19,'CDCM Assumptions Log'!$C$4:$C$18,0)))</f>
        <v>#N/A</v>
      </c>
      <c r="L19" s="11" t="e">
        <f>IF($H19="n/a","",INDEX('CDCM Assumptions Log'!G$4:G$18,MATCH($H19,'CDCM Assumptions Log'!$C$4:$C$18,0)))</f>
        <v>#N/A</v>
      </c>
    </row>
    <row r="20" spans="2:12" x14ac:dyDescent="0.25">
      <c r="B20" s="11">
        <v>30</v>
      </c>
      <c r="C20" s="11" t="e">
        <f>IF($B20="n/a","",INDEX('CDCM Assumptions Log'!D$4:D$18,MATCH($B20,'CDCM Assumptions Log'!$C$4:$C$18,0)))</f>
        <v>#N/A</v>
      </c>
      <c r="D20" s="11" t="e">
        <f>IF($B20="n/a","",INDEX('CDCM Assumptions Log'!E$4:E$18,MATCH($B20,'CDCM Assumptions Log'!$C$4:$C$18,0)))</f>
        <v>#N/A</v>
      </c>
      <c r="E20" s="11" t="e">
        <f>IF($B20="n/a","",INDEX('CDCM Assumptions Log'!F$4:F$18,MATCH($B20,'CDCM Assumptions Log'!$C$4:$C$18,0)))</f>
        <v>#N/A</v>
      </c>
      <c r="F20" s="11" t="e">
        <f>IF($B20="n/a","",INDEX('CDCM Assumptions Log'!G$4:G$18,MATCH($B20,'CDCM Assumptions Log'!$C$4:$C$18,0)))</f>
        <v>#N/A</v>
      </c>
      <c r="H20" s="11">
        <v>62</v>
      </c>
      <c r="I20" s="11" t="e">
        <f>IF($H20="n/a","",INDEX('CDCM Assumptions Log'!D$4:D$18,MATCH($H20,'CDCM Assumptions Log'!$C$4:$C$18,0)))</f>
        <v>#N/A</v>
      </c>
      <c r="J20" s="11" t="e">
        <f>IF($H20="n/a","",INDEX('CDCM Assumptions Log'!E$4:E$18,MATCH($H20,'CDCM Assumptions Log'!$C$4:$C$18,0)))</f>
        <v>#N/A</v>
      </c>
      <c r="K20" s="11" t="e">
        <f>IF($H20="n/a","",INDEX('CDCM Assumptions Log'!F$4:F$18,MATCH($H20,'CDCM Assumptions Log'!$C$4:$C$18,0)))</f>
        <v>#N/A</v>
      </c>
      <c r="L20" s="11" t="e">
        <f>IF($H20="n/a","",INDEX('CDCM Assumptions Log'!G$4:G$18,MATCH($H20,'CDCM Assumptions Log'!$C$4:$C$18,0)))</f>
        <v>#N/A</v>
      </c>
    </row>
    <row r="21" spans="2:12" x14ac:dyDescent="0.25">
      <c r="B21" s="11">
        <v>31</v>
      </c>
      <c r="C21" s="11" t="e">
        <f>IF($B21="n/a","",INDEX('CDCM Assumptions Log'!D$4:D$18,MATCH($B21,'CDCM Assumptions Log'!$C$4:$C$18,0)))</f>
        <v>#N/A</v>
      </c>
      <c r="D21" s="11" t="e">
        <f>IF($B21="n/a","",INDEX('CDCM Assumptions Log'!E$4:E$18,MATCH($B21,'CDCM Assumptions Log'!$C$4:$C$18,0)))</f>
        <v>#N/A</v>
      </c>
      <c r="E21" s="11" t="e">
        <f>IF($B21="n/a","",INDEX('CDCM Assumptions Log'!F$4:F$18,MATCH($B21,'CDCM Assumptions Log'!$C$4:$C$18,0)))</f>
        <v>#N/A</v>
      </c>
      <c r="F21" s="11" t="e">
        <f>IF($B21="n/a","",INDEX('CDCM Assumptions Log'!G$4:G$18,MATCH($B21,'CDCM Assumptions Log'!$C$4:$C$18,0)))</f>
        <v>#N/A</v>
      </c>
      <c r="H21" s="11">
        <v>63</v>
      </c>
      <c r="I21" s="11" t="e">
        <f>IF($H21="n/a","",INDEX('CDCM Assumptions Log'!D$4:D$18,MATCH($H21,'CDCM Assumptions Log'!$C$4:$C$18,0)))</f>
        <v>#N/A</v>
      </c>
      <c r="J21" s="11" t="e">
        <f>IF($H21="n/a","",INDEX('CDCM Assumptions Log'!E$4:E$18,MATCH($H21,'CDCM Assumptions Log'!$C$4:$C$18,0)))</f>
        <v>#N/A</v>
      </c>
      <c r="K21" s="11" t="e">
        <f>IF($H21="n/a","",INDEX('CDCM Assumptions Log'!F$4:F$18,MATCH($H21,'CDCM Assumptions Log'!$C$4:$C$18,0)))</f>
        <v>#N/A</v>
      </c>
      <c r="L21" s="11" t="e">
        <f>IF($H21="n/a","",INDEX('CDCM Assumptions Log'!G$4:G$18,MATCH($H21,'CDCM Assumptions Log'!$C$4:$C$18,0)))</f>
        <v>#N/A</v>
      </c>
    </row>
    <row r="22" spans="2:12" x14ac:dyDescent="0.25">
      <c r="B22" s="11">
        <v>32</v>
      </c>
      <c r="C22" s="11" t="e">
        <f>IF($B22="n/a","",INDEX('CDCM Assumptions Log'!D$4:D$18,MATCH($B22,'CDCM Assumptions Log'!$C$4:$C$18,0)))</f>
        <v>#N/A</v>
      </c>
      <c r="D22" s="11" t="e">
        <f>IF($B22="n/a","",INDEX('CDCM Assumptions Log'!E$4:E$18,MATCH($B22,'CDCM Assumptions Log'!$C$4:$C$18,0)))</f>
        <v>#N/A</v>
      </c>
      <c r="E22" s="11" t="e">
        <f>IF($B22="n/a","",INDEX('CDCM Assumptions Log'!F$4:F$18,MATCH($B22,'CDCM Assumptions Log'!$C$4:$C$18,0)))</f>
        <v>#N/A</v>
      </c>
      <c r="F22" s="11" t="e">
        <f>IF($B22="n/a","",INDEX('CDCM Assumptions Log'!G$4:G$18,MATCH($B22,'CDCM Assumptions Log'!$C$4:$C$18,0)))</f>
        <v>#N/A</v>
      </c>
      <c r="H22" s="11">
        <v>64</v>
      </c>
      <c r="I22" s="11" t="e">
        <f>IF($H22="n/a","",INDEX('CDCM Assumptions Log'!D$4:D$18,MATCH($H22,'CDCM Assumptions Log'!$C$4:$C$18,0)))</f>
        <v>#N/A</v>
      </c>
      <c r="J22" s="11" t="e">
        <f>IF($H22="n/a","",INDEX('CDCM Assumptions Log'!E$4:E$18,MATCH($H22,'CDCM Assumptions Log'!$C$4:$C$18,0)))</f>
        <v>#N/A</v>
      </c>
      <c r="K22" s="11" t="e">
        <f>IF($H22="n/a","",INDEX('CDCM Assumptions Log'!F$4:F$18,MATCH($H22,'CDCM Assumptions Log'!$C$4:$C$18,0)))</f>
        <v>#N/A</v>
      </c>
      <c r="L22" s="11" t="e">
        <f>IF($H22="n/a","",INDEX('CDCM Assumptions Log'!G$4:G$18,MATCH($H22,'CDCM Assumptions Log'!$C$4:$C$18,0)))</f>
        <v>#N/A</v>
      </c>
    </row>
    <row r="23" spans="2:12" x14ac:dyDescent="0.25">
      <c r="B23" s="11">
        <v>33</v>
      </c>
      <c r="C23" s="11" t="e">
        <f>IF($B23="n/a","",INDEX('CDCM Assumptions Log'!D$4:D$18,MATCH($B23,'CDCM Assumptions Log'!$C$4:$C$18,0)))</f>
        <v>#N/A</v>
      </c>
      <c r="D23" s="11" t="e">
        <f>IF($B23="n/a","",INDEX('CDCM Assumptions Log'!E$4:E$18,MATCH($B23,'CDCM Assumptions Log'!$C$4:$C$18,0)))</f>
        <v>#N/A</v>
      </c>
      <c r="E23" s="11" t="e">
        <f>IF($B23="n/a","",INDEX('CDCM Assumptions Log'!F$4:F$18,MATCH($B23,'CDCM Assumptions Log'!$C$4:$C$18,0)))</f>
        <v>#N/A</v>
      </c>
      <c r="F23" s="11" t="e">
        <f>IF($B23="n/a","",INDEX('CDCM Assumptions Log'!G$4:G$18,MATCH($B23,'CDCM Assumptions Log'!$C$4:$C$18,0)))</f>
        <v>#N/A</v>
      </c>
      <c r="H23" s="11">
        <v>65</v>
      </c>
      <c r="I23" s="11" t="e">
        <f>IF($H23="n/a","",INDEX('CDCM Assumptions Log'!D$4:D$18,MATCH($H23,'CDCM Assumptions Log'!$C$4:$C$18,0)))</f>
        <v>#N/A</v>
      </c>
      <c r="J23" s="11" t="e">
        <f>IF($H23="n/a","",INDEX('CDCM Assumptions Log'!E$4:E$18,MATCH($H23,'CDCM Assumptions Log'!$C$4:$C$18,0)))</f>
        <v>#N/A</v>
      </c>
      <c r="K23" s="11" t="e">
        <f>IF($H23="n/a","",INDEX('CDCM Assumptions Log'!F$4:F$18,MATCH($H23,'CDCM Assumptions Log'!$C$4:$C$18,0)))</f>
        <v>#N/A</v>
      </c>
      <c r="L23" s="11" t="e">
        <f>IF($H23="n/a","",INDEX('CDCM Assumptions Log'!G$4:G$18,MATCH($H23,'CDCM Assumptions Log'!$C$4:$C$18,0)))</f>
        <v>#N/A</v>
      </c>
    </row>
    <row r="24" spans="2:12" x14ac:dyDescent="0.25">
      <c r="B24" s="11">
        <v>34</v>
      </c>
      <c r="C24" s="11" t="e">
        <f>IF($B24="n/a","",INDEX('CDCM Assumptions Log'!D$4:D$18,MATCH($B24,'CDCM Assumptions Log'!$C$4:$C$18,0)))</f>
        <v>#N/A</v>
      </c>
      <c r="D24" s="11" t="e">
        <f>IF($B24="n/a","",INDEX('CDCM Assumptions Log'!E$4:E$18,MATCH($B24,'CDCM Assumptions Log'!$C$4:$C$18,0)))</f>
        <v>#N/A</v>
      </c>
      <c r="E24" s="11" t="e">
        <f>IF($B24="n/a","",INDEX('CDCM Assumptions Log'!F$4:F$18,MATCH($B24,'CDCM Assumptions Log'!$C$4:$C$18,0)))</f>
        <v>#N/A</v>
      </c>
      <c r="F24" s="11" t="e">
        <f>IF($B24="n/a","",INDEX('CDCM Assumptions Log'!G$4:G$18,MATCH($B24,'CDCM Assumptions Log'!$C$4:$C$18,0)))</f>
        <v>#N/A</v>
      </c>
      <c r="H24" s="11">
        <v>66</v>
      </c>
      <c r="I24" s="11" t="e">
        <f>IF($H24="n/a","",INDEX('CDCM Assumptions Log'!D$4:D$18,MATCH($H24,'CDCM Assumptions Log'!$C$4:$C$18,0)))</f>
        <v>#N/A</v>
      </c>
      <c r="J24" s="11" t="e">
        <f>IF($H24="n/a","",INDEX('CDCM Assumptions Log'!E$4:E$18,MATCH($H24,'CDCM Assumptions Log'!$C$4:$C$18,0)))</f>
        <v>#N/A</v>
      </c>
      <c r="K24" s="11" t="e">
        <f>IF($H24="n/a","",INDEX('CDCM Assumptions Log'!F$4:F$18,MATCH($H24,'CDCM Assumptions Log'!$C$4:$C$18,0)))</f>
        <v>#N/A</v>
      </c>
      <c r="L24" s="11" t="e">
        <f>IF($H24="n/a","",INDEX('CDCM Assumptions Log'!G$4:G$18,MATCH($H24,'CDCM Assumptions Log'!$C$4:$C$18,0)))</f>
        <v>#N/A</v>
      </c>
    </row>
    <row r="25" spans="2:12" x14ac:dyDescent="0.25">
      <c r="B25" s="11">
        <v>35</v>
      </c>
      <c r="C25" s="11" t="e">
        <f>IF($B25="n/a","",INDEX('CDCM Assumptions Log'!D$4:D$18,MATCH($B25,'CDCM Assumptions Log'!$C$4:$C$18,0)))</f>
        <v>#N/A</v>
      </c>
      <c r="D25" s="11" t="e">
        <f>IF($B25="n/a","",INDEX('CDCM Assumptions Log'!E$4:E$18,MATCH($B25,'CDCM Assumptions Log'!$C$4:$C$18,0)))</f>
        <v>#N/A</v>
      </c>
      <c r="E25" s="11" t="e">
        <f>IF($B25="n/a","",INDEX('CDCM Assumptions Log'!F$4:F$18,MATCH($B25,'CDCM Assumptions Log'!$C$4:$C$18,0)))</f>
        <v>#N/A</v>
      </c>
      <c r="F25" s="11" t="e">
        <f>IF($B25="n/a","",INDEX('CDCM Assumptions Log'!G$4:G$18,MATCH($B25,'CDCM Assumptions Log'!$C$4:$C$18,0)))</f>
        <v>#N/A</v>
      </c>
      <c r="H25" s="11">
        <v>67</v>
      </c>
      <c r="I25" s="11" t="e">
        <f>IF($H25="n/a","",INDEX('CDCM Assumptions Log'!D$4:D$18,MATCH($H25,'CDCM Assumptions Log'!$C$4:$C$18,0)))</f>
        <v>#N/A</v>
      </c>
      <c r="J25" s="11" t="e">
        <f>IF($H25="n/a","",INDEX('CDCM Assumptions Log'!E$4:E$18,MATCH($H25,'CDCM Assumptions Log'!$C$4:$C$18,0)))</f>
        <v>#N/A</v>
      </c>
      <c r="K25" s="11" t="e">
        <f>IF($H25="n/a","",INDEX('CDCM Assumptions Log'!F$4:F$18,MATCH($H25,'CDCM Assumptions Log'!$C$4:$C$18,0)))</f>
        <v>#N/A</v>
      </c>
      <c r="L25" s="11" t="e">
        <f>IF($H25="n/a","",INDEX('CDCM Assumptions Log'!G$4:G$18,MATCH($H25,'CDCM Assumptions Log'!$C$4:$C$18,0)))</f>
        <v>#N/A</v>
      </c>
    </row>
    <row r="26" spans="2:12" x14ac:dyDescent="0.25">
      <c r="B26" s="11">
        <v>36</v>
      </c>
      <c r="C26" s="11" t="e">
        <f>IF($B26="n/a","",INDEX('CDCM Assumptions Log'!D$4:D$18,MATCH($B26,'CDCM Assumptions Log'!$C$4:$C$18,0)))</f>
        <v>#N/A</v>
      </c>
      <c r="D26" s="11" t="e">
        <f>IF($B26="n/a","",INDEX('CDCM Assumptions Log'!E$4:E$18,MATCH($B26,'CDCM Assumptions Log'!$C$4:$C$18,0)))</f>
        <v>#N/A</v>
      </c>
      <c r="E26" s="11" t="e">
        <f>IF($B26="n/a","",INDEX('CDCM Assumptions Log'!F$4:F$18,MATCH($B26,'CDCM Assumptions Log'!$C$4:$C$18,0)))</f>
        <v>#N/A</v>
      </c>
      <c r="F26" s="11" t="e">
        <f>IF($B26="n/a","",INDEX('CDCM Assumptions Log'!G$4:G$18,MATCH($B26,'CDCM Assumptions Log'!$C$4:$C$18,0)))</f>
        <v>#N/A</v>
      </c>
      <c r="H26" s="11">
        <v>68</v>
      </c>
      <c r="I26" s="11" t="e">
        <f>IF($H26="n/a","",INDEX('CDCM Assumptions Log'!D$4:D$18,MATCH($H26,'CDCM Assumptions Log'!$C$4:$C$18,0)))</f>
        <v>#N/A</v>
      </c>
      <c r="J26" s="11" t="e">
        <f>IF($H26="n/a","",INDEX('CDCM Assumptions Log'!E$4:E$18,MATCH($H26,'CDCM Assumptions Log'!$C$4:$C$18,0)))</f>
        <v>#N/A</v>
      </c>
      <c r="K26" s="11" t="e">
        <f>IF($H26="n/a","",INDEX('CDCM Assumptions Log'!F$4:F$18,MATCH($H26,'CDCM Assumptions Log'!$C$4:$C$18,0)))</f>
        <v>#N/A</v>
      </c>
      <c r="L26" s="11" t="e">
        <f>IF($H26="n/a","",INDEX('CDCM Assumptions Log'!G$4:G$18,MATCH($H26,'CDCM Assumptions Log'!$C$4:$C$18,0)))</f>
        <v>#N/A</v>
      </c>
    </row>
    <row r="27" spans="2:12" x14ac:dyDescent="0.25">
      <c r="B27" s="11">
        <v>37</v>
      </c>
      <c r="C27" s="11" t="e">
        <f>IF($B27="n/a","",INDEX('CDCM Assumptions Log'!D$4:D$18,MATCH($B27,'CDCM Assumptions Log'!$C$4:$C$18,0)))</f>
        <v>#N/A</v>
      </c>
      <c r="D27" s="11" t="e">
        <f>IF($B27="n/a","",INDEX('CDCM Assumptions Log'!E$4:E$18,MATCH($B27,'CDCM Assumptions Log'!$C$4:$C$18,0)))</f>
        <v>#N/A</v>
      </c>
      <c r="E27" s="11" t="e">
        <f>IF($B27="n/a","",INDEX('CDCM Assumptions Log'!F$4:F$18,MATCH($B27,'CDCM Assumptions Log'!$C$4:$C$18,0)))</f>
        <v>#N/A</v>
      </c>
      <c r="F27" s="11" t="e">
        <f>IF($B27="n/a","",INDEX('CDCM Assumptions Log'!G$4:G$18,MATCH($B27,'CDCM Assumptions Log'!$C$4:$C$18,0)))</f>
        <v>#N/A</v>
      </c>
      <c r="H27" s="11">
        <v>69</v>
      </c>
      <c r="I27" s="11" t="e">
        <f>IF($H27="n/a","",INDEX('CDCM Assumptions Log'!D$4:D$18,MATCH($H27,'CDCM Assumptions Log'!$C$4:$C$18,0)))</f>
        <v>#N/A</v>
      </c>
      <c r="J27" s="11" t="e">
        <f>IF($H27="n/a","",INDEX('CDCM Assumptions Log'!E$4:E$18,MATCH($H27,'CDCM Assumptions Log'!$C$4:$C$18,0)))</f>
        <v>#N/A</v>
      </c>
      <c r="K27" s="11" t="e">
        <f>IF($H27="n/a","",INDEX('CDCM Assumptions Log'!F$4:F$18,MATCH($H27,'CDCM Assumptions Log'!$C$4:$C$18,0)))</f>
        <v>#N/A</v>
      </c>
      <c r="L27" s="11" t="e">
        <f>IF($H27="n/a","",INDEX('CDCM Assumptions Log'!G$4:G$18,MATCH($H27,'CDCM Assumptions Log'!$C$4:$C$18,0)))</f>
        <v>#N/A</v>
      </c>
    </row>
    <row r="28" spans="2:12" x14ac:dyDescent="0.25">
      <c r="B28" s="11">
        <v>38</v>
      </c>
      <c r="C28" s="11" t="e">
        <f>IF($B28="n/a","",INDEX('CDCM Assumptions Log'!D$4:D$18,MATCH($B28,'CDCM Assumptions Log'!$C$4:$C$18,0)))</f>
        <v>#N/A</v>
      </c>
      <c r="D28" s="11" t="e">
        <f>IF($B28="n/a","",INDEX('CDCM Assumptions Log'!E$4:E$18,MATCH($B28,'CDCM Assumptions Log'!$C$4:$C$18,0)))</f>
        <v>#N/A</v>
      </c>
      <c r="E28" s="11" t="e">
        <f>IF($B28="n/a","",INDEX('CDCM Assumptions Log'!F$4:F$18,MATCH($B28,'CDCM Assumptions Log'!$C$4:$C$18,0)))</f>
        <v>#N/A</v>
      </c>
      <c r="F28" s="11" t="e">
        <f>IF($B28="n/a","",INDEX('CDCM Assumptions Log'!G$4:G$18,MATCH($B28,'CDCM Assumptions Log'!$C$4:$C$18,0)))</f>
        <v>#N/A</v>
      </c>
      <c r="H28" s="11">
        <v>70</v>
      </c>
      <c r="I28" s="11" t="e">
        <f>IF($H28="n/a","",INDEX('CDCM Assumptions Log'!D$4:D$18,MATCH($H28,'CDCM Assumptions Log'!$C$4:$C$18,0)))</f>
        <v>#N/A</v>
      </c>
      <c r="J28" s="11" t="e">
        <f>IF($H28="n/a","",INDEX('CDCM Assumptions Log'!E$4:E$18,MATCH($H28,'CDCM Assumptions Log'!$C$4:$C$18,0)))</f>
        <v>#N/A</v>
      </c>
      <c r="K28" s="11" t="e">
        <f>IF($H28="n/a","",INDEX('CDCM Assumptions Log'!F$4:F$18,MATCH($H28,'CDCM Assumptions Log'!$C$4:$C$18,0)))</f>
        <v>#N/A</v>
      </c>
      <c r="L28" s="11" t="e">
        <f>IF($H28="n/a","",INDEX('CDCM Assumptions Log'!G$4:G$18,MATCH($H28,'CDCM Assumptions Log'!$C$4:$C$18,0)))</f>
        <v>#N/A</v>
      </c>
    </row>
    <row r="29" spans="2:12" x14ac:dyDescent="0.25">
      <c r="B29" s="11">
        <v>39</v>
      </c>
      <c r="C29" s="11" t="e">
        <f>IF($B29="n/a","",INDEX('CDCM Assumptions Log'!D$4:D$18,MATCH($B29,'CDCM Assumptions Log'!$C$4:$C$18,0)))</f>
        <v>#N/A</v>
      </c>
      <c r="D29" s="11" t="e">
        <f>IF($B29="n/a","",INDEX('CDCM Assumptions Log'!E$4:E$18,MATCH($B29,'CDCM Assumptions Log'!$C$4:$C$18,0)))</f>
        <v>#N/A</v>
      </c>
      <c r="E29" s="11" t="e">
        <f>IF($B29="n/a","",INDEX('CDCM Assumptions Log'!F$4:F$18,MATCH($B29,'CDCM Assumptions Log'!$C$4:$C$18,0)))</f>
        <v>#N/A</v>
      </c>
      <c r="F29" s="11" t="e">
        <f>IF($B29="n/a","",INDEX('CDCM Assumptions Log'!G$4:G$18,MATCH($B29,'CDCM Assumptions Log'!$C$4:$C$18,0)))</f>
        <v>#N/A</v>
      </c>
      <c r="H29" s="11">
        <v>71</v>
      </c>
      <c r="I29" s="11" t="e">
        <f>IF($H29="n/a","",INDEX('CDCM Assumptions Log'!D$4:D$18,MATCH($H29,'CDCM Assumptions Log'!$C$4:$C$18,0)))</f>
        <v>#N/A</v>
      </c>
      <c r="J29" s="11" t="e">
        <f>IF($H29="n/a","",INDEX('CDCM Assumptions Log'!E$4:E$18,MATCH($H29,'CDCM Assumptions Log'!$C$4:$C$18,0)))</f>
        <v>#N/A</v>
      </c>
      <c r="K29" s="11" t="e">
        <f>IF($H29="n/a","",INDEX('CDCM Assumptions Log'!F$4:F$18,MATCH($H29,'CDCM Assumptions Log'!$C$4:$C$18,0)))</f>
        <v>#N/A</v>
      </c>
      <c r="L29" s="11" t="e">
        <f>IF($H29="n/a","",INDEX('CDCM Assumptions Log'!G$4:G$18,MATCH($H29,'CDCM Assumptions Log'!$C$4:$C$18,0)))</f>
        <v>#N/A</v>
      </c>
    </row>
    <row r="30" spans="2:12" x14ac:dyDescent="0.25">
      <c r="B30" s="11">
        <v>40</v>
      </c>
      <c r="C30" s="11" t="e">
        <f>IF($B30="n/a","",INDEX('CDCM Assumptions Log'!D$4:D$18,MATCH($B30,'CDCM Assumptions Log'!$C$4:$C$18,0)))</f>
        <v>#N/A</v>
      </c>
      <c r="D30" s="11" t="e">
        <f>IF($B30="n/a","",INDEX('CDCM Assumptions Log'!E$4:E$18,MATCH($B30,'CDCM Assumptions Log'!$C$4:$C$18,0)))</f>
        <v>#N/A</v>
      </c>
      <c r="E30" s="11" t="e">
        <f>IF($B30="n/a","",INDEX('CDCM Assumptions Log'!F$4:F$18,MATCH($B30,'CDCM Assumptions Log'!$C$4:$C$18,0)))</f>
        <v>#N/A</v>
      </c>
      <c r="F30" s="11" t="e">
        <f>IF($B30="n/a","",INDEX('CDCM Assumptions Log'!G$4:G$18,MATCH($B30,'CDCM Assumptions Log'!$C$4:$C$18,0)))</f>
        <v>#N/A</v>
      </c>
      <c r="H30" s="11">
        <v>72</v>
      </c>
      <c r="I30" s="11" t="e">
        <f>IF($H30="n/a","",INDEX('CDCM Assumptions Log'!D$4:D$18,MATCH($H30,'CDCM Assumptions Log'!$C$4:$C$18,0)))</f>
        <v>#N/A</v>
      </c>
      <c r="J30" s="11" t="e">
        <f>IF($H30="n/a","",INDEX('CDCM Assumptions Log'!E$4:E$18,MATCH($H30,'CDCM Assumptions Log'!$C$4:$C$18,0)))</f>
        <v>#N/A</v>
      </c>
      <c r="K30" s="11" t="e">
        <f>IF($H30="n/a","",INDEX('CDCM Assumptions Log'!F$4:F$18,MATCH($H30,'CDCM Assumptions Log'!$C$4:$C$18,0)))</f>
        <v>#N/A</v>
      </c>
      <c r="L30" s="11" t="e">
        <f>IF($H30="n/a","",INDEX('CDCM Assumptions Log'!G$4:G$18,MATCH($H30,'CDCM Assumptions Log'!$C$4:$C$18,0)))</f>
        <v>#N/A</v>
      </c>
    </row>
    <row r="31" spans="2:12" x14ac:dyDescent="0.25">
      <c r="B31" s="11">
        <v>41</v>
      </c>
      <c r="C31" s="11" t="e">
        <f>IF($B31="n/a","",INDEX('CDCM Assumptions Log'!D$4:D$18,MATCH($B31,'CDCM Assumptions Log'!$C$4:$C$18,0)))</f>
        <v>#N/A</v>
      </c>
      <c r="D31" s="11" t="e">
        <f>IF($B31="n/a","",INDEX('CDCM Assumptions Log'!E$4:E$18,MATCH($B31,'CDCM Assumptions Log'!$C$4:$C$18,0)))</f>
        <v>#N/A</v>
      </c>
      <c r="E31" s="11" t="e">
        <f>IF($B31="n/a","",INDEX('CDCM Assumptions Log'!F$4:F$18,MATCH($B31,'CDCM Assumptions Log'!$C$4:$C$18,0)))</f>
        <v>#N/A</v>
      </c>
      <c r="F31" s="11" t="e">
        <f>IF($B31="n/a","",INDEX('CDCM Assumptions Log'!G$4:G$18,MATCH($B31,'CDCM Assumptions Log'!$C$4:$C$18,0)))</f>
        <v>#N/A</v>
      </c>
      <c r="H31" s="11">
        <v>73</v>
      </c>
      <c r="I31" s="11" t="e">
        <f>IF($H31="n/a","",INDEX('CDCM Assumptions Log'!D$4:D$18,MATCH($H31,'CDCM Assumptions Log'!$C$4:$C$18,0)))</f>
        <v>#N/A</v>
      </c>
      <c r="J31" s="11" t="e">
        <f>IF($H31="n/a","",INDEX('CDCM Assumptions Log'!E$4:E$18,MATCH($H31,'CDCM Assumptions Log'!$C$4:$C$18,0)))</f>
        <v>#N/A</v>
      </c>
      <c r="K31" s="11" t="e">
        <f>IF($H31="n/a","",INDEX('CDCM Assumptions Log'!F$4:F$18,MATCH($H31,'CDCM Assumptions Log'!$C$4:$C$18,0)))</f>
        <v>#N/A</v>
      </c>
      <c r="L31" s="11" t="e">
        <f>IF($H31="n/a","",INDEX('CDCM Assumptions Log'!G$4:G$18,MATCH($H31,'CDCM Assumptions Log'!$C$4:$C$18,0)))</f>
        <v>#N/A</v>
      </c>
    </row>
    <row r="32" spans="2:12" x14ac:dyDescent="0.25">
      <c r="B32" s="11">
        <v>42</v>
      </c>
      <c r="C32" s="11" t="e">
        <f>IF($B32="n/a","",INDEX('CDCM Assumptions Log'!D$4:D$18,MATCH($B32,'CDCM Assumptions Log'!$C$4:$C$18,0)))</f>
        <v>#N/A</v>
      </c>
      <c r="D32" s="11" t="e">
        <f>IF($B32="n/a","",INDEX('CDCM Assumptions Log'!E$4:E$18,MATCH($B32,'CDCM Assumptions Log'!$C$4:$C$18,0)))</f>
        <v>#N/A</v>
      </c>
      <c r="E32" s="11" t="e">
        <f>IF($B32="n/a","",INDEX('CDCM Assumptions Log'!F$4:F$18,MATCH($B32,'CDCM Assumptions Log'!$C$4:$C$18,0)))</f>
        <v>#N/A</v>
      </c>
      <c r="F32" s="11" t="e">
        <f>IF($B32="n/a","",INDEX('CDCM Assumptions Log'!G$4:G$18,MATCH($B32,'CDCM Assumptions Log'!$C$4:$C$18,0)))</f>
        <v>#N/A</v>
      </c>
      <c r="H32" s="11">
        <v>74</v>
      </c>
      <c r="I32" s="11" t="e">
        <f>IF($H32="n/a","",INDEX('CDCM Assumptions Log'!D$4:D$18,MATCH($H32,'CDCM Assumptions Log'!$C$4:$C$18,0)))</f>
        <v>#N/A</v>
      </c>
      <c r="J32" s="11" t="e">
        <f>IF($H32="n/a","",INDEX('CDCM Assumptions Log'!E$4:E$18,MATCH($H32,'CDCM Assumptions Log'!$C$4:$C$18,0)))</f>
        <v>#N/A</v>
      </c>
      <c r="K32" s="11" t="e">
        <f>IF($H32="n/a","",INDEX('CDCM Assumptions Log'!F$4:F$18,MATCH($H32,'CDCM Assumptions Log'!$C$4:$C$18,0)))</f>
        <v>#N/A</v>
      </c>
      <c r="L32" s="11" t="e">
        <f>IF($H32="n/a","",INDEX('CDCM Assumptions Log'!G$4:G$18,MATCH($H32,'CDCM Assumptions Log'!$C$4:$C$18,0)))</f>
        <v>#N/A</v>
      </c>
    </row>
    <row r="33" spans="2:12" x14ac:dyDescent="0.25">
      <c r="B33" s="11">
        <v>43</v>
      </c>
      <c r="C33" s="11" t="e">
        <f>IF($B33="n/a","",INDEX('CDCM Assumptions Log'!D$4:D$18,MATCH($B33,'CDCM Assumptions Log'!$C$4:$C$18,0)))</f>
        <v>#N/A</v>
      </c>
      <c r="D33" s="11" t="e">
        <f>IF($B33="n/a","",INDEX('CDCM Assumptions Log'!E$4:E$18,MATCH($B33,'CDCM Assumptions Log'!$C$4:$C$18,0)))</f>
        <v>#N/A</v>
      </c>
      <c r="E33" s="11" t="e">
        <f>IF($B33="n/a","",INDEX('CDCM Assumptions Log'!F$4:F$18,MATCH($B33,'CDCM Assumptions Log'!$C$4:$C$18,0)))</f>
        <v>#N/A</v>
      </c>
      <c r="F33" s="11" t="e">
        <f>IF($B33="n/a","",INDEX('CDCM Assumptions Log'!G$4:G$18,MATCH($B33,'CDCM Assumptions Log'!$C$4:$C$18,0)))</f>
        <v>#N/A</v>
      </c>
      <c r="H33" s="11">
        <v>75</v>
      </c>
      <c r="I33" s="11" t="e">
        <f>IF($H33="n/a","",INDEX('CDCM Assumptions Log'!D$4:D$18,MATCH($H33,'CDCM Assumptions Log'!$C$4:$C$18,0)))</f>
        <v>#N/A</v>
      </c>
      <c r="J33" s="11" t="e">
        <f>IF($H33="n/a","",INDEX('CDCM Assumptions Log'!E$4:E$18,MATCH($H33,'CDCM Assumptions Log'!$C$4:$C$18,0)))</f>
        <v>#N/A</v>
      </c>
      <c r="K33" s="11" t="e">
        <f>IF($H33="n/a","",INDEX('CDCM Assumptions Log'!F$4:F$18,MATCH($H33,'CDCM Assumptions Log'!$C$4:$C$18,0)))</f>
        <v>#N/A</v>
      </c>
      <c r="L33" s="11" t="e">
        <f>IF($H33="n/a","",INDEX('CDCM Assumptions Log'!G$4:G$18,MATCH($H33,'CDCM Assumptions Log'!$C$4:$C$18,0)))</f>
        <v>#N/A</v>
      </c>
    </row>
    <row r="34" spans="2:12" x14ac:dyDescent="0.25">
      <c r="B34" s="11">
        <v>44</v>
      </c>
      <c r="C34" s="11" t="e">
        <f>IF($B34="n/a","",INDEX('CDCM Assumptions Log'!D$4:D$18,MATCH($B34,'CDCM Assumptions Log'!$C$4:$C$18,0)))</f>
        <v>#N/A</v>
      </c>
      <c r="D34" s="11" t="e">
        <f>IF($B34="n/a","",INDEX('CDCM Assumptions Log'!E$4:E$18,MATCH($B34,'CDCM Assumptions Log'!$C$4:$C$18,0)))</f>
        <v>#N/A</v>
      </c>
      <c r="E34" s="11" t="e">
        <f>IF($B34="n/a","",INDEX('CDCM Assumptions Log'!F$4:F$18,MATCH($B34,'CDCM Assumptions Log'!$C$4:$C$18,0)))</f>
        <v>#N/A</v>
      </c>
      <c r="F34" s="11" t="e">
        <f>IF($B34="n/a","",INDEX('CDCM Assumptions Log'!G$4:G$18,MATCH($B34,'CDCM Assumptions Log'!$C$4:$C$18,0)))</f>
        <v>#N/A</v>
      </c>
      <c r="H34" s="11">
        <v>76</v>
      </c>
      <c r="I34" s="11" t="e">
        <f>IF($H34="n/a","",INDEX('CDCM Assumptions Log'!D$4:D$18,MATCH($H34,'CDCM Assumptions Log'!$C$4:$C$18,0)))</f>
        <v>#N/A</v>
      </c>
      <c r="J34" s="11" t="e">
        <f>IF($H34="n/a","",INDEX('CDCM Assumptions Log'!E$4:E$18,MATCH($H34,'CDCM Assumptions Log'!$C$4:$C$18,0)))</f>
        <v>#N/A</v>
      </c>
      <c r="K34" s="11" t="e">
        <f>IF($H34="n/a","",INDEX('CDCM Assumptions Log'!F$4:F$18,MATCH($H34,'CDCM Assumptions Log'!$C$4:$C$18,0)))</f>
        <v>#N/A</v>
      </c>
      <c r="L34" s="11" t="e">
        <f>IF($H34="n/a","",INDEX('CDCM Assumptions Log'!G$4:G$18,MATCH($H34,'CDCM Assumptions Log'!$C$4:$C$18,0)))</f>
        <v>#N/A</v>
      </c>
    </row>
    <row r="35" spans="2:12" x14ac:dyDescent="0.25">
      <c r="B35" s="11">
        <v>45</v>
      </c>
      <c r="C35" s="11" t="e">
        <f>IF($B35="n/a","",INDEX('CDCM Assumptions Log'!D$4:D$18,MATCH($B35,'CDCM Assumptions Log'!$C$4:$C$18,0)))</f>
        <v>#N/A</v>
      </c>
      <c r="D35" s="11" t="e">
        <f>IF($B35="n/a","",INDEX('CDCM Assumptions Log'!E$4:E$18,MATCH($B35,'CDCM Assumptions Log'!$C$4:$C$18,0)))</f>
        <v>#N/A</v>
      </c>
      <c r="E35" s="11" t="e">
        <f>IF($B35="n/a","",INDEX('CDCM Assumptions Log'!F$4:F$18,MATCH($B35,'CDCM Assumptions Log'!$C$4:$C$18,0)))</f>
        <v>#N/A</v>
      </c>
      <c r="F35" s="11" t="e">
        <f>IF($B35="n/a","",INDEX('CDCM Assumptions Log'!G$4:G$18,MATCH($B35,'CDCM Assumptions Log'!$C$4:$C$18,0)))</f>
        <v>#N/A</v>
      </c>
      <c r="H35" s="11">
        <v>77</v>
      </c>
      <c r="I35" s="11" t="e">
        <f>IF($H35="n/a","",INDEX('CDCM Assumptions Log'!D$4:D$18,MATCH($H35,'CDCM Assumptions Log'!$C$4:$C$18,0)))</f>
        <v>#N/A</v>
      </c>
      <c r="J35" s="11" t="e">
        <f>IF($H35="n/a","",INDEX('CDCM Assumptions Log'!E$4:E$18,MATCH($H35,'CDCM Assumptions Log'!$C$4:$C$18,0)))</f>
        <v>#N/A</v>
      </c>
      <c r="K35" s="11" t="e">
        <f>IF($H35="n/a","",INDEX('CDCM Assumptions Log'!F$4:F$18,MATCH($H35,'CDCM Assumptions Log'!$C$4:$C$18,0)))</f>
        <v>#N/A</v>
      </c>
      <c r="L35" s="11" t="e">
        <f>IF($H35="n/a","",INDEX('CDCM Assumptions Log'!G$4:G$18,MATCH($H35,'CDCM Assumptions Log'!$C$4:$C$18,0)))</f>
        <v>#N/A</v>
      </c>
    </row>
    <row r="36" spans="2:12" x14ac:dyDescent="0.25">
      <c r="B36" s="11">
        <v>46</v>
      </c>
      <c r="C36" s="11" t="e">
        <f>IF($B36="n/a","",INDEX('CDCM Assumptions Log'!D$4:D$18,MATCH($B36,'CDCM Assumptions Log'!$C$4:$C$18,0)))</f>
        <v>#N/A</v>
      </c>
      <c r="D36" s="11" t="e">
        <f>IF($B36="n/a","",INDEX('CDCM Assumptions Log'!E$4:E$18,MATCH($B36,'CDCM Assumptions Log'!$C$4:$C$18,0)))</f>
        <v>#N/A</v>
      </c>
      <c r="E36" s="11" t="e">
        <f>IF($B36="n/a","",INDEX('CDCM Assumptions Log'!F$4:F$18,MATCH($B36,'CDCM Assumptions Log'!$C$4:$C$18,0)))</f>
        <v>#N/A</v>
      </c>
      <c r="F36" s="11" t="e">
        <f>IF($B36="n/a","",INDEX('CDCM Assumptions Log'!G$4:G$18,MATCH($B36,'CDCM Assumptions Log'!$C$4:$C$18,0)))</f>
        <v>#N/A</v>
      </c>
      <c r="H36" s="11">
        <v>78</v>
      </c>
      <c r="I36" s="11" t="e">
        <f>IF($H36="n/a","",INDEX('CDCM Assumptions Log'!D$4:D$18,MATCH($H36,'CDCM Assumptions Log'!$C$4:$C$18,0)))</f>
        <v>#N/A</v>
      </c>
      <c r="J36" s="11" t="e">
        <f>IF($H36="n/a","",INDEX('CDCM Assumptions Log'!E$4:E$18,MATCH($H36,'CDCM Assumptions Log'!$C$4:$C$18,0)))</f>
        <v>#N/A</v>
      </c>
      <c r="K36" s="11" t="e">
        <f>IF($H36="n/a","",INDEX('CDCM Assumptions Log'!F$4:F$18,MATCH($H36,'CDCM Assumptions Log'!$C$4:$C$18,0)))</f>
        <v>#N/A</v>
      </c>
      <c r="L36" s="11" t="e">
        <f>IF($H36="n/a","",INDEX('CDCM Assumptions Log'!G$4:G$18,MATCH($H36,'CDCM Assumptions Log'!$C$4:$C$18,0)))</f>
        <v>#N/A</v>
      </c>
    </row>
    <row r="37" spans="2:12" x14ac:dyDescent="0.25">
      <c r="B37" s="11" t="s">
        <v>99</v>
      </c>
      <c r="C37" s="11" t="str">
        <f>IF($B37="n/a","",INDEX('CDCM Assumptions Log'!D$4:D$18,MATCH($B37,'CDCM Assumptions Log'!$C$4:$C$18,0)))</f>
        <v/>
      </c>
      <c r="D37" s="11" t="str">
        <f>IF($B37="n/a","",INDEX('CDCM Assumptions Log'!E$4:E$18,MATCH($B37,'CDCM Assumptions Log'!$C$4:$C$18,0)))</f>
        <v/>
      </c>
      <c r="E37" s="11" t="str">
        <f>IF($B37="n/a","",INDEX('CDCM Assumptions Log'!F$4:F$18,MATCH($B37,'CDCM Assumptions Log'!$C$4:$C$18,0)))</f>
        <v/>
      </c>
      <c r="F37" s="11" t="str">
        <f>IF($B37="n/a","",INDEX('CDCM Assumptions Log'!G$4:G$18,MATCH($B37,'CDCM Assumptions Log'!$C$4:$C$18,0)))</f>
        <v/>
      </c>
      <c r="H37" s="11">
        <v>79</v>
      </c>
      <c r="I37" s="11" t="e">
        <f>IF($H37="n/a","",INDEX('CDCM Assumptions Log'!D$4:D$18,MATCH($H37,'CDCM Assumptions Log'!$C$4:$C$18,0)))</f>
        <v>#N/A</v>
      </c>
      <c r="J37" s="11" t="e">
        <f>IF($H37="n/a","",INDEX('CDCM Assumptions Log'!E$4:E$18,MATCH($H37,'CDCM Assumptions Log'!$C$4:$C$18,0)))</f>
        <v>#N/A</v>
      </c>
      <c r="K37" s="11" t="e">
        <f>IF($H37="n/a","",INDEX('CDCM Assumptions Log'!F$4:F$18,MATCH($H37,'CDCM Assumptions Log'!$C$4:$C$18,0)))</f>
        <v>#N/A</v>
      </c>
      <c r="L37" s="11" t="e">
        <f>IF($H37="n/a","",INDEX('CDCM Assumptions Log'!G$4:G$18,MATCH($H37,'CDCM Assumptions Log'!$C$4:$C$18,0)))</f>
        <v>#N/A</v>
      </c>
    </row>
    <row r="38" spans="2:12" x14ac:dyDescent="0.25">
      <c r="B38" s="11">
        <v>47</v>
      </c>
      <c r="C38" s="11" t="e">
        <f>IF($B38="n/a","",INDEX('CDCM Assumptions Log'!D$4:D$18,MATCH($B38,'CDCM Assumptions Log'!$C$4:$C$18,0)))</f>
        <v>#N/A</v>
      </c>
      <c r="D38" s="11" t="e">
        <f>IF($B38="n/a","",INDEX('CDCM Assumptions Log'!E$4:E$18,MATCH($B38,'CDCM Assumptions Log'!$C$4:$C$18,0)))</f>
        <v>#N/A</v>
      </c>
      <c r="E38" s="11" t="e">
        <f>IF($B38="n/a","",INDEX('CDCM Assumptions Log'!F$4:F$18,MATCH($B38,'CDCM Assumptions Log'!$C$4:$C$18,0)))</f>
        <v>#N/A</v>
      </c>
      <c r="F38" s="11" t="e">
        <f>IF($B38="n/a","",INDEX('CDCM Assumptions Log'!G$4:G$18,MATCH($B38,'CDCM Assumptions Log'!$C$4:$C$18,0)))</f>
        <v>#N/A</v>
      </c>
      <c r="H38" s="11">
        <v>80</v>
      </c>
      <c r="I38" s="11" t="e">
        <f>IF($H38="n/a","",INDEX('CDCM Assumptions Log'!D$4:D$18,MATCH($H38,'CDCM Assumptions Log'!$C$4:$C$18,0)))</f>
        <v>#N/A</v>
      </c>
      <c r="J38" s="11" t="e">
        <f>IF($H38="n/a","",INDEX('CDCM Assumptions Log'!E$4:E$18,MATCH($H38,'CDCM Assumptions Log'!$C$4:$C$18,0)))</f>
        <v>#N/A</v>
      </c>
      <c r="K38" s="11" t="e">
        <f>IF($H38="n/a","",INDEX('CDCM Assumptions Log'!F$4:F$18,MATCH($H38,'CDCM Assumptions Log'!$C$4:$C$18,0)))</f>
        <v>#N/A</v>
      </c>
      <c r="L38" s="11" t="e">
        <f>IF($H38="n/a","",INDEX('CDCM Assumptions Log'!G$4:G$18,MATCH($H38,'CDCM Assumptions Log'!$C$4:$C$18,0)))</f>
        <v>#N/A</v>
      </c>
    </row>
    <row r="39" spans="2:12" x14ac:dyDescent="0.25">
      <c r="B39" s="11">
        <v>48</v>
      </c>
      <c r="C39" s="11" t="e">
        <f>IF($B39="n/a","",INDEX('CDCM Assumptions Log'!D$4:D$18,MATCH($B39,'CDCM Assumptions Log'!$C$4:$C$18,0)))</f>
        <v>#N/A</v>
      </c>
      <c r="D39" s="11" t="e">
        <f>IF($B39="n/a","",INDEX('CDCM Assumptions Log'!E$4:E$18,MATCH($B39,'CDCM Assumptions Log'!$C$4:$C$18,0)))</f>
        <v>#N/A</v>
      </c>
      <c r="E39" s="11" t="e">
        <f>IF($B39="n/a","",INDEX('CDCM Assumptions Log'!F$4:F$18,MATCH($B39,'CDCM Assumptions Log'!$C$4:$C$18,0)))</f>
        <v>#N/A</v>
      </c>
      <c r="F39" s="11" t="e">
        <f>IF($B39="n/a","",INDEX('CDCM Assumptions Log'!G$4:G$18,MATCH($B39,'CDCM Assumptions Log'!$C$4:$C$18,0)))</f>
        <v>#N/A</v>
      </c>
      <c r="H39" s="11">
        <v>81</v>
      </c>
      <c r="I39" s="11" t="e">
        <f>IF($H39="n/a","",INDEX('CDCM Assumptions Log'!D$4:D$18,MATCH($H39,'CDCM Assumptions Log'!$C$4:$C$18,0)))</f>
        <v>#N/A</v>
      </c>
      <c r="J39" s="11" t="e">
        <f>IF($H39="n/a","",INDEX('CDCM Assumptions Log'!E$4:E$18,MATCH($H39,'CDCM Assumptions Log'!$C$4:$C$18,0)))</f>
        <v>#N/A</v>
      </c>
      <c r="K39" s="11" t="e">
        <f>IF($H39="n/a","",INDEX('CDCM Assumptions Log'!F$4:F$18,MATCH($H39,'CDCM Assumptions Log'!$C$4:$C$18,0)))</f>
        <v>#N/A</v>
      </c>
      <c r="L39" s="11" t="e">
        <f>IF($H39="n/a","",INDEX('CDCM Assumptions Log'!G$4:G$18,MATCH($H39,'CDCM Assumptions Log'!$C$4:$C$18,0)))</f>
        <v>#N/A</v>
      </c>
    </row>
    <row r="40" spans="2:12" x14ac:dyDescent="0.25">
      <c r="B40" s="11">
        <v>49</v>
      </c>
      <c r="C40" s="11" t="e">
        <f>IF($B40="n/a","",INDEX('CDCM Assumptions Log'!D$4:D$18,MATCH($B40,'CDCM Assumptions Log'!$C$4:$C$18,0)))</f>
        <v>#N/A</v>
      </c>
      <c r="D40" s="11" t="e">
        <f>IF($B40="n/a","",INDEX('CDCM Assumptions Log'!E$4:E$18,MATCH($B40,'CDCM Assumptions Log'!$C$4:$C$18,0)))</f>
        <v>#N/A</v>
      </c>
      <c r="E40" s="11" t="e">
        <f>IF($B40="n/a","",INDEX('CDCM Assumptions Log'!F$4:F$18,MATCH($B40,'CDCM Assumptions Log'!$C$4:$C$18,0)))</f>
        <v>#N/A</v>
      </c>
      <c r="F40" s="11" t="e">
        <f>IF($B40="n/a","",INDEX('CDCM Assumptions Log'!G$4:G$18,MATCH($B40,'CDCM Assumptions Log'!$C$4:$C$18,0)))</f>
        <v>#N/A</v>
      </c>
      <c r="H40" s="11">
        <v>82</v>
      </c>
      <c r="I40" s="11" t="e">
        <f>IF($H40="n/a","",INDEX('CDCM Assumptions Log'!D$4:D$18,MATCH($H40,'CDCM Assumptions Log'!$C$4:$C$18,0)))</f>
        <v>#N/A</v>
      </c>
      <c r="J40" s="11" t="e">
        <f>IF($H40="n/a","",INDEX('CDCM Assumptions Log'!E$4:E$18,MATCH($H40,'CDCM Assumptions Log'!$C$4:$C$18,0)))</f>
        <v>#N/A</v>
      </c>
      <c r="K40" s="11" t="e">
        <f>IF($H40="n/a","",INDEX('CDCM Assumptions Log'!F$4:F$18,MATCH($H40,'CDCM Assumptions Log'!$C$4:$C$18,0)))</f>
        <v>#N/A</v>
      </c>
      <c r="L40" s="11" t="e">
        <f>IF($H40="n/a","",INDEX('CDCM Assumptions Log'!G$4:G$18,MATCH($H40,'CDCM Assumptions Log'!$C$4:$C$18,0)))</f>
        <v>#N/A</v>
      </c>
    </row>
    <row r="41" spans="2:12" x14ac:dyDescent="0.25">
      <c r="B41" s="11"/>
      <c r="C41" s="11"/>
      <c r="D41" s="11"/>
      <c r="E41" s="11"/>
      <c r="F41" s="11"/>
      <c r="H41" s="11"/>
      <c r="I41" s="11"/>
      <c r="J41" s="11"/>
      <c r="K41" s="11"/>
      <c r="L41" s="11"/>
    </row>
    <row r="42" spans="2:12" x14ac:dyDescent="0.25">
      <c r="B42" s="11"/>
      <c r="C42" s="11"/>
      <c r="D42" s="11"/>
      <c r="E42" s="11"/>
      <c r="F42" s="11"/>
      <c r="H42" s="11"/>
      <c r="I42" s="11"/>
      <c r="J42" s="11"/>
      <c r="K42" s="11"/>
      <c r="L42" s="11"/>
    </row>
    <row r="43" spans="2:12" x14ac:dyDescent="0.25">
      <c r="B43" s="11"/>
      <c r="C43" s="11"/>
      <c r="D43" s="11"/>
      <c r="E43" s="11"/>
      <c r="F43" s="11"/>
      <c r="H43" s="11"/>
      <c r="I43" s="11"/>
      <c r="J43" s="11"/>
      <c r="K43" s="11"/>
      <c r="L43" s="11"/>
    </row>
    <row r="44" spans="2:12" x14ac:dyDescent="0.25">
      <c r="B44" s="11"/>
      <c r="C44" s="11"/>
      <c r="D44" s="11"/>
      <c r="E44" s="11"/>
      <c r="F44" s="11"/>
      <c r="H44" s="11"/>
      <c r="I44" s="11"/>
      <c r="J44" s="11"/>
      <c r="K44" s="11"/>
      <c r="L44" s="11"/>
    </row>
    <row r="45" spans="2:12" x14ac:dyDescent="0.25">
      <c r="B45" s="11"/>
      <c r="C45" s="11"/>
      <c r="D45" s="11"/>
      <c r="E45" s="11"/>
      <c r="F45" s="11"/>
      <c r="H45" s="11"/>
      <c r="I45" s="11"/>
      <c r="J45" s="11"/>
      <c r="K45" s="11"/>
      <c r="L45" s="11"/>
    </row>
    <row r="46" spans="2:12" x14ac:dyDescent="0.25">
      <c r="B46" s="11"/>
      <c r="C46" s="11"/>
      <c r="D46" s="11"/>
      <c r="E46" s="11"/>
      <c r="F46" s="11"/>
      <c r="H46" s="11"/>
      <c r="I46" s="11"/>
      <c r="J46" s="11"/>
      <c r="K46" s="11"/>
      <c r="L46" s="11"/>
    </row>
    <row r="47" spans="2:12" x14ac:dyDescent="0.25">
      <c r="B47" s="11"/>
      <c r="C47" s="11"/>
      <c r="D47" s="11"/>
      <c r="E47" s="11"/>
      <c r="F47" s="11"/>
      <c r="H47" s="11"/>
      <c r="I47" s="11"/>
      <c r="J47" s="11"/>
      <c r="K47" s="11"/>
      <c r="L47" s="11"/>
    </row>
    <row r="48" spans="2:12" x14ac:dyDescent="0.25">
      <c r="B48" s="11"/>
      <c r="C48" s="11"/>
      <c r="D48" s="11"/>
      <c r="E48" s="11"/>
      <c r="F48" s="11"/>
      <c r="H48" s="11"/>
      <c r="I48" s="11"/>
      <c r="J48" s="11"/>
      <c r="K48" s="11"/>
      <c r="L48" s="11"/>
    </row>
    <row r="49" spans="2:12" x14ac:dyDescent="0.25">
      <c r="B49" s="11"/>
      <c r="C49" s="11"/>
      <c r="D49" s="11"/>
      <c r="E49" s="11"/>
      <c r="F49" s="11"/>
      <c r="H49" s="11"/>
      <c r="I49" s="11"/>
      <c r="J49" s="11"/>
      <c r="K49" s="11"/>
      <c r="L49" s="11"/>
    </row>
    <row r="50" spans="2:12" x14ac:dyDescent="0.25">
      <c r="B50" s="11"/>
      <c r="C50" s="11"/>
      <c r="D50" s="11"/>
      <c r="E50" s="11"/>
      <c r="F50" s="11"/>
      <c r="H50" s="11"/>
      <c r="I50" s="11"/>
      <c r="J50" s="11"/>
      <c r="K50" s="11"/>
      <c r="L50" s="11"/>
    </row>
    <row r="51" spans="2:12" x14ac:dyDescent="0.25">
      <c r="B51" s="11"/>
      <c r="C51" s="11"/>
      <c r="D51" s="11"/>
      <c r="E51" s="11"/>
      <c r="F51" s="11"/>
      <c r="H51" s="11"/>
      <c r="I51" s="11"/>
      <c r="J51" s="11"/>
      <c r="K51" s="11"/>
      <c r="L51" s="11"/>
    </row>
    <row r="52" spans="2:12" x14ac:dyDescent="0.25">
      <c r="B52" s="11"/>
      <c r="C52" s="11"/>
      <c r="D52" s="11"/>
      <c r="E52" s="11"/>
      <c r="F52" s="11"/>
      <c r="H52" s="11"/>
      <c r="I52" s="11"/>
      <c r="J52" s="11"/>
      <c r="K52" s="11"/>
      <c r="L52" s="11"/>
    </row>
    <row r="53" spans="2:12" x14ac:dyDescent="0.25">
      <c r="B53" s="11"/>
      <c r="C53" s="11"/>
      <c r="D53" s="11"/>
      <c r="E53" s="11"/>
      <c r="F53" s="11"/>
      <c r="H53" s="11"/>
      <c r="I53" s="11"/>
      <c r="J53" s="11"/>
      <c r="K53" s="11"/>
      <c r="L53" s="11"/>
    </row>
    <row r="54" spans="2:12" x14ac:dyDescent="0.25">
      <c r="B54" s="11"/>
      <c r="C54" s="11"/>
      <c r="D54" s="11"/>
      <c r="E54" s="11"/>
      <c r="F54" s="11"/>
      <c r="H54" s="11"/>
      <c r="I54" s="11"/>
      <c r="J54" s="11"/>
      <c r="K54" s="11"/>
      <c r="L54" s="11"/>
    </row>
    <row r="55" spans="2:12" x14ac:dyDescent="0.25">
      <c r="B55" s="11"/>
      <c r="C55" s="11"/>
      <c r="D55" s="11"/>
      <c r="E55" s="11"/>
      <c r="F55" s="11"/>
      <c r="H55" s="11"/>
      <c r="I55" s="11"/>
      <c r="J55" s="11"/>
      <c r="K55" s="11"/>
      <c r="L55" s="11"/>
    </row>
    <row r="56" spans="2:12" x14ac:dyDescent="0.25">
      <c r="B56" s="11"/>
      <c r="C56" s="11"/>
      <c r="D56" s="11"/>
      <c r="E56" s="11"/>
      <c r="F56" s="11"/>
      <c r="H56" s="11"/>
      <c r="I56" s="11"/>
      <c r="J56" s="11"/>
      <c r="K56" s="11"/>
      <c r="L56" s="11"/>
    </row>
    <row r="57" spans="2:12" x14ac:dyDescent="0.25">
      <c r="B57" s="11"/>
      <c r="C57" s="11"/>
      <c r="D57" s="11"/>
      <c r="E57" s="11"/>
      <c r="F57" s="11"/>
      <c r="H57" s="11"/>
      <c r="I57" s="11"/>
      <c r="J57" s="11"/>
      <c r="K57" s="11"/>
      <c r="L57" s="11"/>
    </row>
    <row r="58" spans="2:12" x14ac:dyDescent="0.25">
      <c r="B58" s="11"/>
      <c r="C58" s="11"/>
      <c r="D58" s="11"/>
      <c r="E58" s="11"/>
      <c r="F58" s="11"/>
      <c r="H58" s="11"/>
      <c r="I58" s="11"/>
      <c r="J58" s="11"/>
      <c r="K58" s="11"/>
      <c r="L58" s="11"/>
    </row>
    <row r="59" spans="2:12" x14ac:dyDescent="0.25">
      <c r="B59" s="11"/>
      <c r="C59" s="11"/>
      <c r="D59" s="11"/>
      <c r="E59" s="11"/>
      <c r="F59" s="11"/>
      <c r="H59" s="11"/>
      <c r="I59" s="11"/>
      <c r="J59" s="11"/>
      <c r="K59" s="11"/>
      <c r="L59" s="11"/>
    </row>
    <row r="60" spans="2:12" x14ac:dyDescent="0.25">
      <c r="B60" s="11"/>
      <c r="C60" s="11"/>
      <c r="D60" s="11"/>
      <c r="E60" s="11"/>
      <c r="F60" s="11"/>
      <c r="H60" s="11"/>
      <c r="I60" s="11"/>
      <c r="J60" s="11"/>
      <c r="K60" s="11"/>
      <c r="L60" s="11"/>
    </row>
    <row r="61" spans="2:12" x14ac:dyDescent="0.25">
      <c r="B61" s="11"/>
      <c r="C61" s="11"/>
      <c r="D61" s="11"/>
      <c r="E61" s="11"/>
      <c r="F61" s="11"/>
      <c r="H61" s="11"/>
      <c r="I61" s="11"/>
      <c r="J61" s="11"/>
      <c r="K61" s="11"/>
      <c r="L61" s="11"/>
    </row>
    <row r="62" spans="2:12" x14ac:dyDescent="0.25">
      <c r="B62" s="11"/>
      <c r="C62" s="11"/>
      <c r="D62" s="11"/>
      <c r="E62" s="11"/>
      <c r="F62" s="11"/>
      <c r="H62" s="11"/>
      <c r="I62" s="11"/>
      <c r="J62" s="11"/>
      <c r="K62" s="11"/>
      <c r="L62" s="11"/>
    </row>
    <row r="63" spans="2:12" x14ac:dyDescent="0.25">
      <c r="B63" s="11"/>
      <c r="C63" s="11"/>
      <c r="D63" s="11"/>
      <c r="E63" s="11"/>
      <c r="F63" s="11"/>
      <c r="H63" s="11"/>
      <c r="I63" s="11"/>
      <c r="J63" s="11"/>
      <c r="K63" s="11"/>
      <c r="L63" s="11"/>
    </row>
    <row r="64" spans="2:12" x14ac:dyDescent="0.25">
      <c r="B64" s="11"/>
      <c r="C64" s="11"/>
      <c r="D64" s="11"/>
      <c r="E64" s="11"/>
      <c r="F64" s="11"/>
      <c r="H64" s="11"/>
      <c r="I64" s="11"/>
      <c r="J64" s="11"/>
      <c r="K64" s="11"/>
      <c r="L64" s="11"/>
    </row>
    <row r="65" spans="2:12" x14ac:dyDescent="0.25">
      <c r="B65" s="11"/>
      <c r="C65" s="11"/>
      <c r="D65" s="11"/>
      <c r="E65" s="11"/>
      <c r="F65" s="11"/>
      <c r="H65" s="11"/>
      <c r="I65" s="11"/>
      <c r="J65" s="11"/>
      <c r="K65" s="11"/>
      <c r="L65" s="11"/>
    </row>
    <row r="66" spans="2:12" x14ac:dyDescent="0.25">
      <c r="B66" s="11"/>
      <c r="C66" s="11"/>
      <c r="D66" s="11"/>
      <c r="E66" s="11"/>
      <c r="F66" s="11"/>
      <c r="H66" s="11"/>
      <c r="I66" s="11"/>
      <c r="J66" s="11"/>
      <c r="K66" s="11"/>
      <c r="L66" s="11"/>
    </row>
    <row r="67" spans="2:12" x14ac:dyDescent="0.25">
      <c r="B67" s="11"/>
      <c r="C67" s="11"/>
      <c r="D67" s="11"/>
      <c r="E67" s="11"/>
      <c r="F67" s="11"/>
      <c r="H67" s="11"/>
      <c r="I67" s="11"/>
      <c r="J67" s="11"/>
      <c r="K67" s="11"/>
      <c r="L67" s="11"/>
    </row>
    <row r="68" spans="2:12" x14ac:dyDescent="0.25">
      <c r="B68" s="11"/>
      <c r="C68" s="11"/>
      <c r="D68" s="11"/>
      <c r="E68" s="11"/>
      <c r="F68" s="11"/>
      <c r="H68" s="11"/>
      <c r="I68" s="11"/>
      <c r="J68" s="11"/>
      <c r="K68" s="11"/>
      <c r="L68" s="11"/>
    </row>
    <row r="69" spans="2:12" x14ac:dyDescent="0.25">
      <c r="B69" s="11"/>
      <c r="C69" s="11"/>
      <c r="D69" s="11"/>
      <c r="E69" s="11"/>
      <c r="F69" s="11"/>
      <c r="H69" s="11"/>
      <c r="I69" s="11"/>
      <c r="J69" s="11"/>
      <c r="K69" s="11"/>
      <c r="L69" s="11"/>
    </row>
    <row r="70" spans="2:12" x14ac:dyDescent="0.25">
      <c r="B70" s="11"/>
      <c r="C70" s="11"/>
      <c r="D70" s="11"/>
      <c r="E70" s="11"/>
      <c r="F70" s="11"/>
      <c r="H70" s="11"/>
      <c r="I70" s="11"/>
      <c r="J70" s="11"/>
      <c r="K70" s="11"/>
      <c r="L70" s="11"/>
    </row>
    <row r="71" spans="2:12" x14ac:dyDescent="0.25">
      <c r="B71" s="11"/>
      <c r="C71" s="11"/>
      <c r="D71" s="11"/>
      <c r="E71" s="11"/>
      <c r="F71" s="11"/>
      <c r="H71" s="11"/>
      <c r="I71" s="11"/>
      <c r="J71" s="11"/>
      <c r="K71" s="11"/>
      <c r="L71" s="11"/>
    </row>
    <row r="72" spans="2:12" x14ac:dyDescent="0.25">
      <c r="B72" s="11"/>
      <c r="C72" s="11"/>
      <c r="D72" s="11"/>
      <c r="E72" s="11"/>
      <c r="F72" s="11"/>
      <c r="H72" s="11"/>
      <c r="I72" s="11"/>
      <c r="J72" s="11"/>
      <c r="K72" s="11"/>
      <c r="L72" s="11"/>
    </row>
    <row r="73" spans="2:12" x14ac:dyDescent="0.25">
      <c r="B73" s="11"/>
      <c r="C73" s="11"/>
      <c r="D73" s="11"/>
      <c r="E73" s="11"/>
      <c r="F73" s="11"/>
      <c r="H73" s="11"/>
      <c r="I73" s="11"/>
      <c r="J73" s="11"/>
      <c r="K73" s="11"/>
      <c r="L73" s="11"/>
    </row>
    <row r="74" spans="2:12" x14ac:dyDescent="0.25">
      <c r="B74" s="11"/>
      <c r="C74" s="11"/>
      <c r="D74" s="11"/>
      <c r="E74" s="11"/>
      <c r="F74" s="11"/>
      <c r="H74" s="11"/>
      <c r="I74" s="11"/>
      <c r="J74" s="11"/>
      <c r="K74" s="11"/>
      <c r="L74" s="11"/>
    </row>
    <row r="75" spans="2:12" x14ac:dyDescent="0.25">
      <c r="B75" s="11"/>
      <c r="C75" s="11"/>
      <c r="D75" s="11"/>
      <c r="E75" s="11"/>
      <c r="F75" s="11"/>
      <c r="H75" s="11"/>
      <c r="I75" s="11"/>
      <c r="J75" s="11"/>
      <c r="K75" s="11"/>
      <c r="L75" s="11"/>
    </row>
    <row r="76" spans="2:12" x14ac:dyDescent="0.25">
      <c r="B76" s="11"/>
      <c r="C76" s="11"/>
      <c r="D76" s="11"/>
      <c r="E76" s="11"/>
      <c r="F76" s="11"/>
      <c r="H76" s="11"/>
      <c r="I76" s="11"/>
      <c r="J76" s="11"/>
      <c r="K76" s="11"/>
      <c r="L76" s="11"/>
    </row>
    <row r="77" spans="2:12" x14ac:dyDescent="0.25">
      <c r="B77" s="11"/>
      <c r="C77" s="11"/>
      <c r="D77" s="11"/>
      <c r="E77" s="11"/>
      <c r="F77" s="11"/>
      <c r="H77" s="11"/>
      <c r="I77" s="11"/>
      <c r="J77" s="11"/>
      <c r="K77" s="11"/>
      <c r="L77" s="11"/>
    </row>
    <row r="78" spans="2:12" x14ac:dyDescent="0.25">
      <c r="B78" s="11"/>
      <c r="C78" s="11"/>
      <c r="D78" s="11"/>
      <c r="E78" s="11"/>
      <c r="F78" s="11"/>
      <c r="H78" s="11"/>
      <c r="I78" s="11"/>
      <c r="J78" s="11"/>
      <c r="K78" s="11"/>
      <c r="L78" s="11"/>
    </row>
    <row r="79" spans="2:12" x14ac:dyDescent="0.25">
      <c r="B79" s="11"/>
      <c r="C79" s="11"/>
      <c r="D79" s="11"/>
      <c r="E79" s="11"/>
      <c r="F79" s="11"/>
      <c r="H79" s="11"/>
      <c r="I79" s="11"/>
      <c r="J79" s="11"/>
      <c r="K79" s="11"/>
      <c r="L79" s="11"/>
    </row>
    <row r="80" spans="2:12" x14ac:dyDescent="0.25">
      <c r="B80" s="11"/>
      <c r="C80" s="11"/>
      <c r="D80" s="11"/>
      <c r="E80" s="11"/>
      <c r="F80" s="11"/>
      <c r="H80" s="11"/>
      <c r="I80" s="11"/>
      <c r="J80" s="11"/>
      <c r="K80" s="11"/>
      <c r="L80" s="11"/>
    </row>
    <row r="81" spans="2:12" x14ac:dyDescent="0.25">
      <c r="B81" s="11"/>
      <c r="C81" s="11"/>
      <c r="D81" s="11"/>
      <c r="E81" s="11"/>
      <c r="F81" s="11"/>
      <c r="H81" s="11"/>
      <c r="I81" s="11"/>
      <c r="J81" s="11"/>
      <c r="K81" s="11"/>
      <c r="L81" s="11"/>
    </row>
    <row r="82" spans="2:12" x14ac:dyDescent="0.25">
      <c r="B82" s="11"/>
      <c r="C82" s="11"/>
      <c r="D82" s="11"/>
      <c r="E82" s="11"/>
      <c r="F82" s="11"/>
      <c r="H82" s="11"/>
      <c r="I82" s="11"/>
      <c r="J82" s="11"/>
      <c r="K82" s="11"/>
      <c r="L82" s="11"/>
    </row>
    <row r="83" spans="2:12" x14ac:dyDescent="0.25">
      <c r="B83" s="11"/>
      <c r="C83" s="11"/>
      <c r="D83" s="11"/>
      <c r="E83" s="11"/>
      <c r="F83" s="11"/>
      <c r="H83" s="11"/>
      <c r="I83" s="11"/>
      <c r="J83" s="11"/>
      <c r="K83" s="11"/>
      <c r="L83" s="11"/>
    </row>
    <row r="84" spans="2:12" x14ac:dyDescent="0.25">
      <c r="B84" s="11"/>
      <c r="C84" s="11"/>
      <c r="D84" s="11"/>
      <c r="E84" s="11"/>
      <c r="F84" s="11"/>
      <c r="H84" s="11"/>
      <c r="I84" s="11"/>
      <c r="J84" s="11"/>
      <c r="K84" s="11"/>
      <c r="L84" s="11"/>
    </row>
    <row r="85" spans="2:12" x14ac:dyDescent="0.25">
      <c r="B85" s="11"/>
      <c r="C85" s="11"/>
      <c r="D85" s="11"/>
      <c r="E85" s="11"/>
      <c r="F85" s="11"/>
      <c r="H85" s="11"/>
      <c r="I85" s="11"/>
      <c r="J85" s="11"/>
      <c r="K85" s="11"/>
      <c r="L85" s="11"/>
    </row>
    <row r="86" spans="2:12" x14ac:dyDescent="0.25">
      <c r="B86" s="11"/>
      <c r="C86" s="11"/>
      <c r="D86" s="11"/>
      <c r="E86" s="11"/>
      <c r="F86" s="11"/>
      <c r="H86" s="11"/>
      <c r="I86" s="11"/>
      <c r="J86" s="11"/>
      <c r="K86" s="11"/>
      <c r="L86" s="11"/>
    </row>
    <row r="87" spans="2:12" x14ac:dyDescent="0.25">
      <c r="B87" s="11"/>
      <c r="C87" s="11"/>
      <c r="D87" s="11"/>
      <c r="E87" s="11"/>
      <c r="F87" s="11"/>
      <c r="H87" s="11"/>
      <c r="I87" s="11"/>
      <c r="J87" s="11"/>
      <c r="K87" s="11"/>
      <c r="L87" s="11"/>
    </row>
    <row r="88" spans="2:12" x14ac:dyDescent="0.25">
      <c r="B88" s="11"/>
      <c r="C88" s="11"/>
      <c r="D88" s="11"/>
      <c r="E88" s="11"/>
      <c r="F88" s="11"/>
      <c r="H88" s="11"/>
      <c r="I88" s="11"/>
      <c r="J88" s="11"/>
      <c r="K88" s="11"/>
      <c r="L88" s="11"/>
    </row>
    <row r="89" spans="2:12" x14ac:dyDescent="0.25">
      <c r="B89" s="11"/>
      <c r="C89" s="11"/>
      <c r="D89" s="11"/>
      <c r="E89" s="11"/>
      <c r="F89" s="11"/>
      <c r="H89" s="11"/>
      <c r="I89" s="11"/>
      <c r="J89" s="11"/>
      <c r="K89" s="11"/>
      <c r="L89" s="11"/>
    </row>
    <row r="90" spans="2:12" x14ac:dyDescent="0.25">
      <c r="B90" s="11"/>
      <c r="C90" s="11"/>
      <c r="D90" s="11"/>
      <c r="E90" s="11"/>
      <c r="F90" s="11"/>
      <c r="H90" s="11"/>
      <c r="I90" s="11"/>
      <c r="J90" s="11"/>
      <c r="K90" s="11"/>
      <c r="L90" s="11"/>
    </row>
    <row r="91" spans="2:12" x14ac:dyDescent="0.25">
      <c r="B91" s="11"/>
      <c r="C91" s="11"/>
      <c r="D91" s="11"/>
      <c r="E91" s="11"/>
      <c r="F91" s="11"/>
      <c r="H91" s="11"/>
      <c r="I91" s="11"/>
      <c r="J91" s="11"/>
      <c r="K91" s="11"/>
      <c r="L91" s="11"/>
    </row>
    <row r="92" spans="2:12" x14ac:dyDescent="0.25">
      <c r="B92" s="11"/>
      <c r="C92" s="11"/>
      <c r="D92" s="11"/>
      <c r="E92" s="11"/>
      <c r="F92" s="11"/>
      <c r="H92" s="11"/>
      <c r="I92" s="11"/>
      <c r="J92" s="11"/>
      <c r="K92" s="11"/>
      <c r="L92" s="11"/>
    </row>
    <row r="93" spans="2:12" x14ac:dyDescent="0.25">
      <c r="B93" s="11"/>
      <c r="C93" s="11"/>
      <c r="D93" s="11"/>
      <c r="E93" s="11"/>
      <c r="F93" s="11"/>
      <c r="H93" s="11"/>
      <c r="I93" s="11"/>
      <c r="J93" s="11"/>
      <c r="K93" s="11"/>
      <c r="L93" s="11"/>
    </row>
    <row r="94" spans="2:12" x14ac:dyDescent="0.25">
      <c r="B94" s="11"/>
      <c r="C94" s="11"/>
      <c r="D94" s="11"/>
      <c r="E94" s="11"/>
      <c r="F94" s="11"/>
      <c r="H94" s="11"/>
      <c r="I94" s="11"/>
      <c r="J94" s="11"/>
      <c r="K94" s="11"/>
      <c r="L94" s="11"/>
    </row>
    <row r="95" spans="2:12" x14ac:dyDescent="0.25">
      <c r="B95" s="11"/>
      <c r="C95" s="11"/>
      <c r="D95" s="11"/>
      <c r="E95" s="11"/>
      <c r="F95" s="11"/>
      <c r="H95" s="11"/>
      <c r="I95" s="11"/>
      <c r="J95" s="11"/>
      <c r="K95" s="11"/>
      <c r="L95" s="11"/>
    </row>
    <row r="96" spans="2:12" x14ac:dyDescent="0.25">
      <c r="B96" s="11"/>
      <c r="C96" s="11"/>
      <c r="D96" s="11"/>
      <c r="E96" s="11"/>
      <c r="F96" s="11"/>
      <c r="H96" s="11"/>
      <c r="I96" s="11"/>
      <c r="J96" s="11"/>
      <c r="K96" s="11"/>
      <c r="L96" s="11"/>
    </row>
    <row r="97" spans="2:12" x14ac:dyDescent="0.25">
      <c r="B97" s="11"/>
      <c r="C97" s="11"/>
      <c r="D97" s="11"/>
      <c r="E97" s="11"/>
      <c r="F97" s="15"/>
      <c r="H97" s="11"/>
      <c r="I97" s="11"/>
      <c r="J97" s="11"/>
      <c r="K97" s="11"/>
      <c r="L97" s="15"/>
    </row>
    <row r="98" spans="2:12" x14ac:dyDescent="0.25">
      <c r="B98" s="11"/>
      <c r="C98" s="11"/>
      <c r="D98" s="11"/>
      <c r="E98" s="11"/>
      <c r="F98" s="11"/>
      <c r="H98" s="11"/>
      <c r="I98" s="11"/>
      <c r="J98" s="11"/>
      <c r="K98" s="11"/>
      <c r="L98" s="11"/>
    </row>
    <row r="99" spans="2:12" x14ac:dyDescent="0.25">
      <c r="F99" s="2"/>
      <c r="L99" s="2"/>
    </row>
    <row r="100" spans="2:12" x14ac:dyDescent="0.25">
      <c r="B100" s="10"/>
      <c r="C100" s="10"/>
      <c r="D100" s="10"/>
      <c r="E100" s="10"/>
      <c r="F100" s="10"/>
      <c r="H100" s="10"/>
      <c r="I100" s="10"/>
      <c r="J100" s="10"/>
      <c r="K100" s="10"/>
      <c r="L100" s="10"/>
    </row>
    <row r="101" spans="2:12" x14ac:dyDescent="0.25">
      <c r="F101" s="2"/>
      <c r="L101" s="2"/>
    </row>
    <row r="102" spans="2:12" x14ac:dyDescent="0.25">
      <c r="F102" s="2"/>
      <c r="L102" s="2"/>
    </row>
    <row r="103" spans="2:12" x14ac:dyDescent="0.25">
      <c r="F103" s="2"/>
      <c r="L103" s="2"/>
    </row>
    <row r="104" spans="2:12" x14ac:dyDescent="0.25">
      <c r="F104" s="2"/>
      <c r="L104"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8"/>
  <sheetViews>
    <sheetView workbookViewId="0">
      <pane xSplit="2" ySplit="2" topLeftCell="C3" activePane="bottomRight" state="frozen"/>
      <selection activeCell="A4" sqref="A4:XFD7"/>
      <selection pane="topRight" activeCell="A4" sqref="A4:XFD7"/>
      <selection pane="bottomLeft" activeCell="A4" sqref="A4:XFD7"/>
      <selection pane="bottomRight" activeCell="A4" sqref="A4:XFD7"/>
    </sheetView>
  </sheetViews>
  <sheetFormatPr defaultRowHeight="15" x14ac:dyDescent="0.25"/>
  <cols>
    <col min="1" max="1" width="2.85546875" customWidth="1"/>
    <col min="2" max="2" width="51.42578125" bestFit="1" customWidth="1"/>
    <col min="3" max="6" width="14.28515625" customWidth="1"/>
    <col min="7" max="7" width="2.85546875" customWidth="1"/>
    <col min="8" max="8" width="14.28515625" customWidth="1"/>
  </cols>
  <sheetData>
    <row r="2" spans="2:8" x14ac:dyDescent="0.25">
      <c r="B2" s="22" t="s">
        <v>82</v>
      </c>
      <c r="C2" s="23" t="s">
        <v>104</v>
      </c>
      <c r="D2" s="23" t="s">
        <v>85</v>
      </c>
      <c r="E2" s="23" t="s">
        <v>125</v>
      </c>
      <c r="F2" s="23" t="s">
        <v>99</v>
      </c>
      <c r="G2" s="21"/>
      <c r="H2" s="23" t="s">
        <v>124</v>
      </c>
    </row>
    <row r="3" spans="2:8" x14ac:dyDescent="0.25">
      <c r="B3" s="24" t="s">
        <v>117</v>
      </c>
      <c r="C3" s="25">
        <f>COUNTIFS('CDCM Assumptions Log'!$I$4:$I$18,C$2,'CDCM Assumptions Log'!$K$4:$K$18,$B3)
+COUNTIFS(OtherIssues!$G$4:$G$7,C$2,OtherIssues!$I$4:$I$7,$B3)</f>
        <v>0</v>
      </c>
      <c r="D3" s="25">
        <f>COUNTIFS('CDCM Assumptions Log'!$I$4:$I$18,D$2,'CDCM Assumptions Log'!$K$4:$K$18,$B3)
+COUNTIFS(OtherIssues!$G$4:$G$7,D$2,OtherIssues!$I$4:$I$7,$B3)</f>
        <v>12</v>
      </c>
      <c r="E3" s="25">
        <f>COUNTIFS('CDCM Assumptions Log'!$I$4:$I$18,E$2,'CDCM Assumptions Log'!$K$4:$K$18,$B3)
+COUNTIFS(OtherIssues!$G$4:$G$7,E$2,OtherIssues!$I$4:$I$7,$B3)</f>
        <v>0</v>
      </c>
      <c r="F3" s="25">
        <f>COUNTIFS('CDCM Assumptions Log'!$I$4:$I$18,F$2,'CDCM Assumptions Log'!$K$4:$K$18,$B3)
+COUNTIFS(OtherIssues!$G$4:$G$7,F$2,OtherIssues!$I$4:$I$7,$B3)</f>
        <v>0</v>
      </c>
      <c r="H3" s="26">
        <f>SUM(C3:F3)</f>
        <v>12</v>
      </c>
    </row>
    <row r="4" spans="2:8" x14ac:dyDescent="0.25">
      <c r="B4" s="24" t="s">
        <v>116</v>
      </c>
      <c r="C4" s="25">
        <f>COUNTIFS('CDCM Assumptions Log'!$I$4:$I$18,C$2,'CDCM Assumptions Log'!$K$4:$K$18,$B4)
+COUNTIFS(OtherIssues!$G$4:$G$7,C$2,OtherIssues!$I$4:$I$7,$B4)</f>
        <v>0</v>
      </c>
      <c r="D4" s="25">
        <f>COUNTIFS('CDCM Assumptions Log'!$I$4:$I$18,D$2,'CDCM Assumptions Log'!$K$4:$K$18,$B4)
+COUNTIFS(OtherIssues!$G$4:$G$7,D$2,OtherIssues!$I$4:$I$7,$B4)</f>
        <v>1</v>
      </c>
      <c r="E4" s="25">
        <f>COUNTIFS('CDCM Assumptions Log'!$I$4:$I$18,E$2,'CDCM Assumptions Log'!$K$4:$K$18,$B4)
+COUNTIFS(OtherIssues!$G$4:$G$7,E$2,OtherIssues!$I$4:$I$7,$B4)</f>
        <v>0</v>
      </c>
      <c r="F4" s="25">
        <f>COUNTIFS('CDCM Assumptions Log'!$I$4:$I$18,F$2,'CDCM Assumptions Log'!$K$4:$K$18,$B4)
+COUNTIFS(OtherIssues!$G$4:$G$7,F$2,OtherIssues!$I$4:$I$7,$B4)</f>
        <v>0</v>
      </c>
      <c r="H4" s="26">
        <f t="shared" ref="H4:H13" si="0">SUM(C4:F4)</f>
        <v>1</v>
      </c>
    </row>
    <row r="5" spans="2:8" x14ac:dyDescent="0.25">
      <c r="B5" s="24" t="s">
        <v>114</v>
      </c>
      <c r="C5" s="25">
        <f>COUNTIFS('CDCM Assumptions Log'!$I$4:$I$18,C$2,'CDCM Assumptions Log'!$K$4:$K$18,$B5)
+COUNTIFS(OtherIssues!$G$4:$G$7,C$2,OtherIssues!$I$4:$I$7,$B5)</f>
        <v>1</v>
      </c>
      <c r="D5" s="25">
        <f>COUNTIFS('CDCM Assumptions Log'!$I$4:$I$18,D$2,'CDCM Assumptions Log'!$K$4:$K$18,$B5)
+COUNTIFS(OtherIssues!$G$4:$G$7,D$2,OtherIssues!$I$4:$I$7,$B5)</f>
        <v>0</v>
      </c>
      <c r="E5" s="25">
        <f>COUNTIFS('CDCM Assumptions Log'!$I$4:$I$18,E$2,'CDCM Assumptions Log'!$K$4:$K$18,$B5)
+COUNTIFS(OtherIssues!$G$4:$G$7,E$2,OtherIssues!$I$4:$I$7,$B5)</f>
        <v>0</v>
      </c>
      <c r="F5" s="25">
        <f>COUNTIFS('CDCM Assumptions Log'!$I$4:$I$18,F$2,'CDCM Assumptions Log'!$K$4:$K$18,$B5)
+COUNTIFS(OtherIssues!$G$4:$G$7,F$2,OtherIssues!$I$4:$I$7,$B5)</f>
        <v>0</v>
      </c>
      <c r="H5" s="26">
        <f t="shared" si="0"/>
        <v>1</v>
      </c>
    </row>
    <row r="6" spans="2:8" x14ac:dyDescent="0.25">
      <c r="B6" s="24" t="s">
        <v>120</v>
      </c>
      <c r="C6" s="25">
        <f>COUNTIFS('CDCM Assumptions Log'!$I$4:$I$18,C$2,'CDCM Assumptions Log'!$K$4:$K$18,$B6)
+COUNTIFS(OtherIssues!$G$4:$G$7,C$2,OtherIssues!$I$4:$I$7,$B6)</f>
        <v>0</v>
      </c>
      <c r="D6" s="25">
        <f>COUNTIFS('CDCM Assumptions Log'!$I$4:$I$18,D$2,'CDCM Assumptions Log'!$K$4:$K$18,$B6)
+COUNTIFS(OtherIssues!$G$4:$G$7,D$2,OtherIssues!$I$4:$I$7,$B6)</f>
        <v>2</v>
      </c>
      <c r="E6" s="25">
        <f>COUNTIFS('CDCM Assumptions Log'!$I$4:$I$18,E$2,'CDCM Assumptions Log'!$K$4:$K$18,$B6)
+COUNTIFS(OtherIssues!$G$4:$G$7,E$2,OtherIssues!$I$4:$I$7,$B6)</f>
        <v>0</v>
      </c>
      <c r="F6" s="25">
        <f>COUNTIFS('CDCM Assumptions Log'!$I$4:$I$18,F$2,'CDCM Assumptions Log'!$K$4:$K$18,$B6)
+COUNTIFS(OtherIssues!$G$4:$G$7,F$2,OtherIssues!$I$4:$I$7,$B6)</f>
        <v>0</v>
      </c>
      <c r="H6" s="26">
        <f t="shared" si="0"/>
        <v>2</v>
      </c>
    </row>
    <row r="7" spans="2:8" x14ac:dyDescent="0.25">
      <c r="B7" s="24" t="s">
        <v>115</v>
      </c>
      <c r="C7" s="25">
        <f>COUNTIFS('CDCM Assumptions Log'!$I$4:$I$18,C$2,'CDCM Assumptions Log'!$K$4:$K$18,$B7)
+COUNTIFS(OtherIssues!$G$4:$G$7,C$2,OtherIssues!$I$4:$I$7,$B7)</f>
        <v>0</v>
      </c>
      <c r="D7" s="25">
        <f>COUNTIFS('CDCM Assumptions Log'!$I$4:$I$18,D$2,'CDCM Assumptions Log'!$K$4:$K$18,$B7)
+COUNTIFS(OtherIssues!$G$4:$G$7,D$2,OtherIssues!$I$4:$I$7,$B7)</f>
        <v>0</v>
      </c>
      <c r="E7" s="25">
        <f>COUNTIFS('CDCM Assumptions Log'!$I$4:$I$18,E$2,'CDCM Assumptions Log'!$K$4:$K$18,$B7)
+COUNTIFS(OtherIssues!$G$4:$G$7,E$2,OtherIssues!$I$4:$I$7,$B7)</f>
        <v>0</v>
      </c>
      <c r="F7" s="25">
        <f>COUNTIFS('CDCM Assumptions Log'!$I$4:$I$18,F$2,'CDCM Assumptions Log'!$K$4:$K$18,$B7)
+COUNTIFS(OtherIssues!$G$4:$G$7,F$2,OtherIssues!$I$4:$I$7,$B7)</f>
        <v>0</v>
      </c>
      <c r="H7" s="26">
        <f t="shared" si="0"/>
        <v>0</v>
      </c>
    </row>
    <row r="8" spans="2:8" x14ac:dyDescent="0.25">
      <c r="B8" s="24" t="s">
        <v>123</v>
      </c>
      <c r="C8" s="25">
        <f>COUNTIFS('CDCM Assumptions Log'!$I$4:$I$18,C$2,'CDCM Assumptions Log'!$K$4:$K$18,$B8)
+COUNTIFS(OtherIssues!$G$4:$G$7,C$2,OtherIssues!$I$4:$I$7,$B8)</f>
        <v>0</v>
      </c>
      <c r="D8" s="25">
        <f>COUNTIFS('CDCM Assumptions Log'!$I$4:$I$18,D$2,'CDCM Assumptions Log'!$K$4:$K$18,$B8)
+COUNTIFS(OtherIssues!$G$4:$G$7,D$2,OtherIssues!$I$4:$I$7,$B8)</f>
        <v>0</v>
      </c>
      <c r="E8" s="25">
        <f>COUNTIFS('CDCM Assumptions Log'!$I$4:$I$18,E$2,'CDCM Assumptions Log'!$K$4:$K$18,$B8)
+COUNTIFS(OtherIssues!$G$4:$G$7,E$2,OtherIssues!$I$4:$I$7,$B8)</f>
        <v>0</v>
      </c>
      <c r="F8" s="25">
        <f>COUNTIFS('CDCM Assumptions Log'!$I$4:$I$18,F$2,'CDCM Assumptions Log'!$K$4:$K$18,$B8)
+COUNTIFS(OtherIssues!$G$4:$G$7,F$2,OtherIssues!$I$4:$I$7,$B8)</f>
        <v>0</v>
      </c>
      <c r="H8" s="26">
        <f>SUM(C8:F8)</f>
        <v>0</v>
      </c>
    </row>
    <row r="9" spans="2:8" x14ac:dyDescent="0.25">
      <c r="B9" s="24" t="s">
        <v>119</v>
      </c>
      <c r="C9" s="25">
        <f>COUNTIFS('CDCM Assumptions Log'!$I$4:$I$18,C$2,'CDCM Assumptions Log'!$K$4:$K$18,$B9)
+COUNTIFS(OtherIssues!$G$4:$G$7,C$2,OtherIssues!$I$4:$I$7,$B9)</f>
        <v>0</v>
      </c>
      <c r="D9" s="25">
        <f>COUNTIFS('CDCM Assumptions Log'!$I$4:$I$18,D$2,'CDCM Assumptions Log'!$K$4:$K$18,$B9)
+COUNTIFS(OtherIssues!$G$4:$G$7,D$2,OtherIssues!$I$4:$I$7,$B9)</f>
        <v>2</v>
      </c>
      <c r="E9" s="25">
        <f>COUNTIFS('CDCM Assumptions Log'!$I$4:$I$18,E$2,'CDCM Assumptions Log'!$K$4:$K$18,$B9)
+COUNTIFS(OtherIssues!$G$4:$G$7,E$2,OtherIssues!$I$4:$I$7,$B9)</f>
        <v>0</v>
      </c>
      <c r="F9" s="25">
        <f>COUNTIFS('CDCM Assumptions Log'!$I$4:$I$18,F$2,'CDCM Assumptions Log'!$K$4:$K$18,$B9)
+COUNTIFS(OtherIssues!$G$4:$G$7,F$2,OtherIssues!$I$4:$I$7,$B9)</f>
        <v>0</v>
      </c>
      <c r="H9" s="26">
        <f t="shared" si="0"/>
        <v>2</v>
      </c>
    </row>
    <row r="10" spans="2:8" x14ac:dyDescent="0.25">
      <c r="B10" s="24" t="s">
        <v>121</v>
      </c>
      <c r="C10" s="25">
        <f>COUNTIFS('CDCM Assumptions Log'!$I$4:$I$18,C$2,'CDCM Assumptions Log'!$K$4:$K$18,$B10)
+COUNTIFS(OtherIssues!$G$4:$G$7,C$2,OtherIssues!$I$4:$I$7,$B10)</f>
        <v>0</v>
      </c>
      <c r="D10" s="25">
        <f>COUNTIFS('CDCM Assumptions Log'!$I$4:$I$18,D$2,'CDCM Assumptions Log'!$K$4:$K$18,$B10)
+COUNTIFS(OtherIssues!$G$4:$G$7,D$2,OtherIssues!$I$4:$I$7,$B10)</f>
        <v>0</v>
      </c>
      <c r="E10" s="25">
        <f>COUNTIFS('CDCM Assumptions Log'!$I$4:$I$18,E$2,'CDCM Assumptions Log'!$K$4:$K$18,$B10)
+COUNTIFS(OtherIssues!$G$4:$G$7,E$2,OtherIssues!$I$4:$I$7,$B10)</f>
        <v>0</v>
      </c>
      <c r="F10" s="25">
        <f>COUNTIFS('CDCM Assumptions Log'!$I$4:$I$18,F$2,'CDCM Assumptions Log'!$K$4:$K$18,$B10)
+COUNTIFS(OtherIssues!$G$4:$G$7,F$2,OtherIssues!$I$4:$I$7,$B10)</f>
        <v>0</v>
      </c>
      <c r="H10" s="26">
        <f t="shared" si="0"/>
        <v>0</v>
      </c>
    </row>
    <row r="11" spans="2:8" x14ac:dyDescent="0.25">
      <c r="B11" s="24" t="s">
        <v>122</v>
      </c>
      <c r="C11" s="25">
        <f>COUNTIFS('CDCM Assumptions Log'!$I$4:$I$18,C$2,'CDCM Assumptions Log'!$K$4:$K$18,$B11)
+COUNTIFS(OtherIssues!$G$4:$G$7,C$2,OtherIssues!$I$4:$I$7,$B11)</f>
        <v>0</v>
      </c>
      <c r="D11" s="25">
        <f>COUNTIFS('CDCM Assumptions Log'!$I$4:$I$18,D$2,'CDCM Assumptions Log'!$K$4:$K$18,$B11)
+COUNTIFS(OtherIssues!$G$4:$G$7,D$2,OtherIssues!$I$4:$I$7,$B11)</f>
        <v>0</v>
      </c>
      <c r="E11" s="25">
        <f>COUNTIFS('CDCM Assumptions Log'!$I$4:$I$18,E$2,'CDCM Assumptions Log'!$K$4:$K$18,$B11)
+COUNTIFS(OtherIssues!$G$4:$G$7,E$2,OtherIssues!$I$4:$I$7,$B11)</f>
        <v>0</v>
      </c>
      <c r="F11" s="25">
        <f>COUNTIFS('CDCM Assumptions Log'!$I$4:$I$18,F$2,'CDCM Assumptions Log'!$K$4:$K$18,$B11)
+COUNTIFS(OtherIssues!$G$4:$G$7,F$2,OtherIssues!$I$4:$I$7,$B11)</f>
        <v>0</v>
      </c>
      <c r="H11" s="26">
        <f t="shared" si="0"/>
        <v>0</v>
      </c>
    </row>
    <row r="12" spans="2:8" x14ac:dyDescent="0.25">
      <c r="B12" s="24" t="s">
        <v>98</v>
      </c>
      <c r="C12" s="25">
        <f>COUNTIFS('CDCM Assumptions Log'!$I$4:$I$18,C$2,'CDCM Assumptions Log'!$K$4:$K$18,$B12)
+COUNTIFS(OtherIssues!$G$4:$G$7,C$2,OtherIssues!$I$4:$I$7,$B12)</f>
        <v>0</v>
      </c>
      <c r="D12" s="25">
        <f>COUNTIFS('CDCM Assumptions Log'!$I$4:$I$18,D$2,'CDCM Assumptions Log'!$K$4:$K$18,$B12)
+COUNTIFS(OtherIssues!$G$4:$G$7,D$2,OtherIssues!$I$4:$I$7,$B12)</f>
        <v>0</v>
      </c>
      <c r="E12" s="25">
        <f>COUNTIFS('CDCM Assumptions Log'!$I$4:$I$18,E$2,'CDCM Assumptions Log'!$K$4:$K$18,$B12)
+COUNTIFS(OtherIssues!$G$4:$G$7,E$2,OtherIssues!$I$4:$I$7,$B12)</f>
        <v>0</v>
      </c>
      <c r="F12" s="25">
        <f>COUNTIFS('CDCM Assumptions Log'!$I$4:$I$18,F$2,'CDCM Assumptions Log'!$K$4:$K$18,$B12)
+COUNTIFS(OtherIssues!$G$4:$G$7,F$2,OtherIssues!$I$4:$I$7,$B12)</f>
        <v>1</v>
      </c>
      <c r="H12" s="26">
        <f>SUM(C12:F12)</f>
        <v>1</v>
      </c>
    </row>
    <row r="13" spans="2:8" x14ac:dyDescent="0.25">
      <c r="B13" s="24" t="s">
        <v>125</v>
      </c>
      <c r="C13" s="25">
        <f>COUNTIFS('CDCM Assumptions Log'!$I$4:$I$18,C$2,'CDCM Assumptions Log'!$K$4:$K$18,$B13)
+COUNTIFS(OtherIssues!$G$4:$G$7,C$2,OtherIssues!$I$4:$I$7,$B13)</f>
        <v>0</v>
      </c>
      <c r="D13" s="25">
        <f>COUNTIFS('CDCM Assumptions Log'!$I$4:$I$18,D$2,'CDCM Assumptions Log'!$K$4:$K$18,$B13)
+COUNTIFS(OtherIssues!$G$4:$G$7,D$2,OtherIssues!$I$4:$I$7,$B13)</f>
        <v>0</v>
      </c>
      <c r="E13" s="25">
        <f>COUNTIFS('CDCM Assumptions Log'!$I$4:$I$18,E$2,'CDCM Assumptions Log'!$K$4:$K$18,$B13)
+COUNTIFS(OtherIssues!$G$4:$G$7,E$2,OtherIssues!$I$4:$I$7,$B13)</f>
        <v>0</v>
      </c>
      <c r="F13" s="25">
        <f>COUNTIFS('CDCM Assumptions Log'!$I$4:$I$18,F$2,'CDCM Assumptions Log'!$K$4:$K$18,$B13)
+COUNTIFS(OtherIssues!$G$4:$G$7,F$2,OtherIssues!$I$4:$I$7,$B13)</f>
        <v>0</v>
      </c>
      <c r="H13" s="26">
        <f t="shared" si="0"/>
        <v>0</v>
      </c>
    </row>
    <row r="15" spans="2:8" x14ac:dyDescent="0.25">
      <c r="B15" s="24" t="s">
        <v>124</v>
      </c>
      <c r="C15" s="26">
        <f>SUM(C3:C13)</f>
        <v>1</v>
      </c>
      <c r="D15" s="26">
        <f>SUM(D3:D13)</f>
        <v>17</v>
      </c>
      <c r="E15" s="26">
        <f>SUM(E3:E13)</f>
        <v>0</v>
      </c>
      <c r="F15" s="26">
        <f>SUM(F3:F13)</f>
        <v>1</v>
      </c>
      <c r="H15" s="26">
        <f>SUM(H3:H13)</f>
        <v>19</v>
      </c>
    </row>
    <row r="17" spans="2:8" x14ac:dyDescent="0.25">
      <c r="B17" t="s">
        <v>130</v>
      </c>
      <c r="H17" s="20">
        <f>COUNT('CDCM Assumptions Log'!C:C)+COUNT(OtherIssues!C:C)</f>
        <v>19</v>
      </c>
    </row>
    <row r="18" spans="2:8" x14ac:dyDescent="0.25">
      <c r="B18" t="s">
        <v>131</v>
      </c>
      <c r="H18" s="27" t="str">
        <f>IF(H15=H17,"P","O")</f>
        <v>P</v>
      </c>
    </row>
  </sheetData>
  <conditionalFormatting sqref="H18">
    <cfRule type="cellIs" dxfId="1" priority="1" stopIfTrue="1" operator="equal">
      <formula>"P"</formula>
    </cfRule>
    <cfRule type="cellIs" dxfId="0" priority="2" stopIfTrue="1" operator="equal">
      <formula>"O"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0775047ED044E4AB8AE8CA3D9B75ECA" ma:contentTypeVersion="2" ma:contentTypeDescription="Create a new document." ma:contentTypeScope="" ma:versionID="9c2fd747b5b665d2273ad7306893f193">
  <xsd:schema xmlns:xsd="http://www.w3.org/2001/XMLSchema" xmlns:xs="http://www.w3.org/2001/XMLSchema" xmlns:p="http://schemas.microsoft.com/office/2006/metadata/properties" xmlns:ns2="56525fcc-fd9b-4a18-b571-66fa38027e5b" targetNamespace="http://schemas.microsoft.com/office/2006/metadata/properties" ma:root="true" ma:fieldsID="e2fc9e0036d98d59f2d63acbb17092bb" ns2:_="">
    <xsd:import namespace="56525fcc-fd9b-4a18-b571-66fa38027e5b"/>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525fcc-fd9b-4a18-b571-66fa38027e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A51191-3C1E-4D2A-9445-1CF90FDF20E2}">
  <ds:schemaRefs>
    <ds:schemaRef ds:uri="http://schemas.microsoft.com/sharepoint/v3/contenttype/forms"/>
  </ds:schemaRefs>
</ds:datastoreItem>
</file>

<file path=customXml/itemProps2.xml><?xml version="1.0" encoding="utf-8"?>
<ds:datastoreItem xmlns:ds="http://schemas.openxmlformats.org/officeDocument/2006/customXml" ds:itemID="{3146329B-A560-4786-BA29-C859FBF87A06}">
  <ds:schemaRefs>
    <ds:schemaRef ds:uri="http://purl.org/dc/dcmitype/"/>
    <ds:schemaRef ds:uri="http://www.w3.org/XML/1998/namespac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56525fcc-fd9b-4a18-b571-66fa38027e5b"/>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437A4990-D5D2-4A01-AEB2-B52224DD7C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525fcc-fd9b-4a18-b571-66fa38027e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CDCM Assumptions Log</vt:lpstr>
      <vt:lpstr>OtherIssues</vt:lpstr>
      <vt:lpstr>Aligning_EDCM_Issues</vt:lpstr>
      <vt:lpstr>Summary</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Johnson</dc:creator>
  <cp:lastModifiedBy>Ong, Chris</cp:lastModifiedBy>
  <cp:revision/>
  <dcterms:created xsi:type="dcterms:W3CDTF">2017-12-01T11:26:06Z</dcterms:created>
  <dcterms:modified xsi:type="dcterms:W3CDTF">2019-09-02T07:16:22Z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0x010100F0775047ED044E4AB8AE8CA3D9B75ECA</vt:lpwstr>
  </property>
  <property fmtid="{D5CDD505-2E9C-101B-9397-08002B2CF9AE}" pid="3" name="DLPManualFileClassification">
    <vt:lpwstr>{1898340F-CC49-4888-9943-6DA0C70AB42B}</vt:lpwstr>
  </property>
  <property fmtid="{D5CDD505-2E9C-101B-9397-08002B2CF9AE}" pid="4" name="DLPManualFileClassificationLastModifiedBy">
    <vt:lpwstr>AD03\Andrew.Enzor</vt:lpwstr>
  </property>
  <property fmtid="{D5CDD505-2E9C-101B-9397-08002B2CF9AE}" pid="5" name="DLPManualFileClassificationLastModificationDate">
    <vt:lpwstr>1541060265</vt:lpwstr>
  </property>
  <property fmtid="{D5CDD505-2E9C-101B-9397-08002B2CF9AE}" pid="6" name="DLPManualFileClassificationVersion">
    <vt:lpwstr>11.0.400.15</vt:lpwstr>
  </property>
</Properties>
</file>