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Pricing Development\DCUSA\DCPs\Modelling Alignment DCPs\EDCM - FCP\"/>
    </mc:Choice>
  </mc:AlternateContent>
  <bookViews>
    <workbookView xWindow="0" yWindow="0" windowWidth="17250" windowHeight="5520" firstSheet="1" activeTab="1"/>
  </bookViews>
  <sheets>
    <sheet name="Cover" sheetId="2" state="hidden" r:id="rId1"/>
    <sheet name="EDCM - FCP Assumptions Log" sheetId="4" r:id="rId2"/>
    <sheet name="OtherIssues" sheetId="5" state="hidden" r:id="rId3"/>
    <sheet name="Aligning_EDCM_Issues" sheetId="6" state="hidden" r:id="rId4"/>
    <sheet name="Summary" sheetId="8" state="hidden" r:id="rId5"/>
  </sheets>
  <definedNames>
    <definedName name="_xlnm._FilterDatabase" localSheetId="1" hidden="1">'EDCM - FCP Assumptions Log'!$C$3:$N$37</definedName>
    <definedName name="_xlnm._FilterDatabase" localSheetId="2" hidden="1">OtherIssues!$C$3:$E$7</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3" i="8" l="1"/>
  <c r="E13" i="8"/>
  <c r="D13" i="8"/>
  <c r="C13" i="8"/>
  <c r="F12" i="8"/>
  <c r="E12" i="8"/>
  <c r="D12" i="8"/>
  <c r="C12" i="8"/>
  <c r="F11" i="8"/>
  <c r="E11" i="8"/>
  <c r="D11" i="8"/>
  <c r="C11" i="8"/>
  <c r="F10" i="8"/>
  <c r="E10" i="8"/>
  <c r="D10" i="8"/>
  <c r="C10" i="8"/>
  <c r="F9" i="8"/>
  <c r="E9" i="8"/>
  <c r="D9" i="8"/>
  <c r="C9" i="8"/>
  <c r="F8" i="8"/>
  <c r="E8" i="8"/>
  <c r="D8" i="8"/>
  <c r="C8" i="8"/>
  <c r="F7" i="8"/>
  <c r="E7" i="8"/>
  <c r="D7" i="8"/>
  <c r="C7" i="8"/>
  <c r="F6" i="8"/>
  <c r="E6" i="8"/>
  <c r="D6" i="8"/>
  <c r="C6" i="8"/>
  <c r="F5" i="8"/>
  <c r="E5" i="8"/>
  <c r="D5" i="8"/>
  <c r="C5" i="8"/>
  <c r="F4" i="8"/>
  <c r="E4" i="8"/>
  <c r="D4" i="8"/>
  <c r="C4" i="8"/>
  <c r="F3" i="8"/>
  <c r="E3" i="8"/>
  <c r="D3" i="8"/>
  <c r="C3" i="8"/>
  <c r="D15" i="8"/>
  <c r="E15" i="8"/>
  <c r="F15" i="8"/>
  <c r="C15" i="8"/>
  <c r="H13" i="8"/>
  <c r="H12" i="8"/>
  <c r="H8" i="8"/>
  <c r="H10" i="8"/>
  <c r="H5" i="8"/>
  <c r="H7" i="8"/>
  <c r="H3" i="8"/>
  <c r="H9" i="8"/>
  <c r="H4" i="8"/>
  <c r="H6" i="8"/>
  <c r="H11" i="8"/>
  <c r="H15" i="8"/>
  <c r="L9" i="6"/>
  <c r="K9" i="6"/>
  <c r="J9" i="6"/>
  <c r="I9" i="6"/>
  <c r="L8" i="6"/>
  <c r="K8" i="6"/>
  <c r="J8" i="6"/>
  <c r="I8" i="6"/>
  <c r="L7" i="6"/>
  <c r="K7" i="6"/>
  <c r="J7" i="6"/>
  <c r="I7" i="6"/>
  <c r="L5" i="6"/>
  <c r="K5" i="6"/>
  <c r="J5" i="6"/>
  <c r="I5" i="6"/>
  <c r="F37" i="6"/>
  <c r="E37" i="6"/>
  <c r="D37" i="6"/>
  <c r="C37" i="6"/>
  <c r="F11" i="6"/>
  <c r="E11" i="6"/>
  <c r="D11" i="6"/>
  <c r="C11" i="6"/>
  <c r="F10" i="6"/>
  <c r="E10" i="6"/>
  <c r="D10" i="6"/>
  <c r="C10" i="6"/>
  <c r="F6" i="6"/>
  <c r="E6" i="6"/>
  <c r="D6" i="6"/>
  <c r="C6" i="6"/>
  <c r="C5" i="5"/>
  <c r="C6" i="5"/>
  <c r="L5" i="5"/>
  <c r="C7" i="5"/>
  <c r="L6" i="5"/>
  <c r="C4" i="4"/>
  <c r="N4" i="4"/>
  <c r="C5" i="4"/>
  <c r="N5" i="4"/>
  <c r="C6" i="4"/>
  <c r="N6" i="4"/>
  <c r="C7" i="4"/>
  <c r="N7" i="4"/>
  <c r="C8" i="4"/>
  <c r="N8" i="4"/>
  <c r="C9" i="4"/>
  <c r="N9" i="4"/>
  <c r="C10" i="4"/>
  <c r="N10" i="4"/>
  <c r="C11" i="4"/>
  <c r="N11" i="4"/>
  <c r="C12" i="4"/>
  <c r="N12" i="4"/>
  <c r="C13" i="4"/>
  <c r="N13" i="4"/>
  <c r="C14" i="4"/>
  <c r="N14" i="4"/>
  <c r="C15" i="4"/>
  <c r="N15" i="4"/>
  <c r="C16" i="4"/>
  <c r="N16" i="4"/>
  <c r="C17" i="4"/>
  <c r="N17" i="4"/>
  <c r="C18" i="4"/>
  <c r="N18" i="4"/>
  <c r="C19" i="4"/>
  <c r="N19" i="4"/>
  <c r="C20" i="4"/>
  <c r="N20" i="4"/>
  <c r="C21" i="4"/>
  <c r="N21" i="4"/>
  <c r="C22" i="4"/>
  <c r="N22" i="4"/>
  <c r="C23" i="4"/>
  <c r="N23" i="4"/>
  <c r="C24" i="4"/>
  <c r="N24" i="4"/>
  <c r="C25" i="4"/>
  <c r="N25" i="4"/>
  <c r="C26" i="4"/>
  <c r="N26" i="4"/>
  <c r="C27" i="4"/>
  <c r="N27" i="4"/>
  <c r="C28" i="4"/>
  <c r="N28" i="4"/>
  <c r="C29" i="4"/>
  <c r="N29" i="4"/>
  <c r="C30" i="4"/>
  <c r="N30" i="4"/>
  <c r="C31" i="4"/>
  <c r="N31" i="4"/>
  <c r="C32" i="4"/>
  <c r="N32" i="4"/>
  <c r="C33" i="4"/>
  <c r="N33" i="4"/>
  <c r="C34" i="4"/>
  <c r="N34" i="4"/>
  <c r="C35" i="4"/>
  <c r="N35" i="4"/>
  <c r="C36" i="4"/>
  <c r="N36" i="4"/>
  <c r="C37" i="4"/>
  <c r="N37" i="4"/>
  <c r="F30" i="6"/>
  <c r="I22" i="6"/>
  <c r="E24" i="6"/>
  <c r="E23" i="6"/>
  <c r="C32" i="6"/>
  <c r="E9" i="6"/>
  <c r="I33" i="6"/>
  <c r="I6" i="6"/>
  <c r="D36" i="6"/>
  <c r="D24" i="6"/>
  <c r="F14" i="6"/>
  <c r="I19" i="6"/>
  <c r="D16" i="6"/>
  <c r="D15" i="6"/>
  <c r="F27" i="6"/>
  <c r="D7" i="6"/>
  <c r="E40" i="6"/>
  <c r="C29" i="6"/>
  <c r="I30" i="6"/>
  <c r="E27" i="6"/>
  <c r="D40" i="6"/>
  <c r="J28" i="6"/>
  <c r="K13" i="6"/>
  <c r="E32" i="6"/>
  <c r="K29" i="6"/>
  <c r="K17" i="6"/>
  <c r="E36" i="6"/>
  <c r="J33" i="6"/>
  <c r="C16" i="6"/>
  <c r="D35" i="6"/>
  <c r="D19" i="6"/>
  <c r="K21" i="6"/>
  <c r="D22" i="6"/>
  <c r="C40" i="6"/>
  <c r="E16" i="6"/>
  <c r="I25" i="6"/>
  <c r="J17" i="6"/>
  <c r="F16" i="6"/>
  <c r="L32" i="6"/>
  <c r="E5" i="6"/>
  <c r="C33" i="6"/>
  <c r="C18" i="6"/>
  <c r="C5" i="6"/>
  <c r="I38" i="6"/>
  <c r="L36" i="6"/>
  <c r="L37" i="6"/>
  <c r="I37" i="6"/>
  <c r="D12" i="6"/>
  <c r="L20" i="6"/>
  <c r="J12" i="6"/>
  <c r="J24" i="6"/>
  <c r="F15" i="6"/>
  <c r="L29" i="6"/>
  <c r="L40" i="6"/>
  <c r="K40" i="6"/>
  <c r="F7" i="6"/>
  <c r="K12" i="6"/>
  <c r="F24" i="6"/>
  <c r="K10" i="6"/>
  <c r="I13" i="6"/>
  <c r="K16" i="6"/>
  <c r="K33" i="6"/>
  <c r="I11" i="6"/>
  <c r="K15" i="6"/>
  <c r="J22" i="6"/>
  <c r="L35" i="6"/>
  <c r="E28" i="6"/>
  <c r="J29" i="6"/>
  <c r="K37" i="6"/>
  <c r="C22" i="6"/>
  <c r="K31" i="6"/>
  <c r="K25" i="6"/>
  <c r="I40" i="6"/>
  <c r="J4" i="6"/>
  <c r="E19" i="6"/>
  <c r="K24" i="6"/>
  <c r="K36" i="6"/>
  <c r="C26" i="6"/>
  <c r="K20" i="6"/>
  <c r="K32" i="6"/>
  <c r="F35" i="6"/>
  <c r="L28" i="6"/>
  <c r="D31" i="6"/>
  <c r="K26" i="6"/>
  <c r="F25" i="6"/>
  <c r="E4" i="6"/>
  <c r="D32" i="6"/>
  <c r="F13" i="6"/>
  <c r="K6" i="6"/>
  <c r="J16" i="6"/>
  <c r="J38" i="6"/>
  <c r="J19" i="6"/>
  <c r="F29" i="6"/>
  <c r="C38" i="6"/>
  <c r="I14" i="6"/>
  <c r="L6" i="6"/>
  <c r="D25" i="6"/>
  <c r="F26" i="6"/>
  <c r="F19" i="6"/>
  <c r="C24" i="6"/>
  <c r="F20" i="6"/>
  <c r="J13" i="6"/>
  <c r="D28" i="6"/>
  <c r="J6" i="6"/>
  <c r="J21" i="6"/>
  <c r="C28" i="6"/>
  <c r="L10" i="6"/>
  <c r="I32" i="6"/>
  <c r="E35" i="6"/>
  <c r="K4" i="6"/>
  <c r="I17" i="6"/>
  <c r="J23" i="6"/>
  <c r="E17" i="6"/>
  <c r="J40" i="6"/>
  <c r="E20" i="6"/>
  <c r="J32" i="6"/>
  <c r="K35" i="6"/>
  <c r="E18" i="6"/>
  <c r="D23" i="6"/>
  <c r="D27" i="6"/>
  <c r="E31" i="6"/>
  <c r="J36" i="6"/>
  <c r="L13" i="6"/>
  <c r="D18" i="6"/>
  <c r="C31" i="6"/>
  <c r="C36" i="6"/>
  <c r="L18" i="6"/>
  <c r="F8" i="6"/>
  <c r="C4" i="6"/>
  <c r="J18" i="6"/>
  <c r="L30" i="6"/>
  <c r="K30" i="6"/>
  <c r="L12" i="6"/>
  <c r="J37" i="6"/>
  <c r="I35" i="6"/>
  <c r="I27" i="6"/>
  <c r="L23" i="6"/>
  <c r="D9" i="6"/>
  <c r="K22" i="6"/>
  <c r="I18" i="6"/>
  <c r="E8" i="6"/>
  <c r="L34" i="6"/>
  <c r="F38" i="6"/>
  <c r="L22" i="6"/>
  <c r="I15" i="6"/>
  <c r="K28" i="6"/>
  <c r="J20" i="6"/>
  <c r="F33" i="6"/>
  <c r="D26" i="6"/>
  <c r="D33" i="6"/>
  <c r="I16" i="6"/>
  <c r="F36" i="6"/>
  <c r="C13" i="6"/>
  <c r="I4" i="6"/>
  <c r="C30" i="6"/>
  <c r="L24" i="6"/>
  <c r="J25" i="6"/>
  <c r="D20" i="6"/>
  <c r="C34" i="6"/>
  <c r="D4" i="6"/>
  <c r="K18" i="6"/>
  <c r="L4" i="6"/>
  <c r="K27" i="6"/>
  <c r="F22" i="6"/>
  <c r="F40" i="6"/>
  <c r="J10" i="6"/>
  <c r="K38" i="6"/>
  <c r="F23" i="6"/>
  <c r="J39" i="6"/>
  <c r="E34" i="6"/>
  <c r="D30" i="6"/>
  <c r="K39" i="6"/>
  <c r="D17" i="6"/>
  <c r="E21" i="6"/>
  <c r="I12" i="6"/>
  <c r="L19" i="6"/>
  <c r="K19" i="6"/>
  <c r="L14" i="6"/>
  <c r="D14" i="6"/>
  <c r="L21" i="6"/>
  <c r="C9" i="6"/>
  <c r="J30" i="6"/>
  <c r="L17" i="6"/>
  <c r="F39" i="6"/>
  <c r="E26" i="6"/>
  <c r="J34" i="6"/>
  <c r="I36" i="6"/>
  <c r="D13" i="6"/>
  <c r="F18" i="6"/>
  <c r="J26" i="6"/>
  <c r="E33" i="6"/>
  <c r="C35" i="6"/>
  <c r="L11" i="6"/>
  <c r="D29" i="6"/>
  <c r="D34" i="6"/>
  <c r="L26" i="6"/>
  <c r="C14" i="6"/>
  <c r="C25" i="6"/>
  <c r="I34" i="6"/>
  <c r="L25" i="6"/>
  <c r="F9" i="6"/>
  <c r="D8" i="6"/>
  <c r="F32" i="6"/>
  <c r="L33" i="6"/>
  <c r="C21" i="6"/>
  <c r="K23" i="6"/>
  <c r="E22" i="6"/>
  <c r="F31" i="6"/>
  <c r="D38" i="6"/>
  <c r="D39" i="6"/>
  <c r="F28" i="6"/>
  <c r="D5" i="6"/>
  <c r="F17" i="6"/>
  <c r="E30" i="6"/>
  <c r="E39" i="6"/>
  <c r="F34" i="6"/>
  <c r="E38" i="6"/>
  <c r="I26" i="6"/>
  <c r="J27" i="6"/>
  <c r="C17" i="6"/>
  <c r="E7" i="6"/>
  <c r="I10" i="6"/>
  <c r="E14" i="6"/>
  <c r="E12" i="6"/>
  <c r="F21" i="6"/>
  <c r="C8" i="6"/>
  <c r="C39" i="6"/>
  <c r="L16" i="6"/>
  <c r="I21" i="6"/>
  <c r="K11" i="6"/>
  <c r="J15" i="6"/>
  <c r="K14" i="6"/>
  <c r="L27" i="6"/>
  <c r="I20" i="6"/>
  <c r="I29" i="6"/>
  <c r="L39" i="6"/>
  <c r="C12" i="6"/>
  <c r="C19" i="6"/>
  <c r="I39" i="6"/>
  <c r="I28" i="6"/>
  <c r="L15" i="6"/>
  <c r="E15" i="6"/>
  <c r="C23" i="6"/>
  <c r="C7" i="6"/>
  <c r="I24" i="6"/>
  <c r="C20" i="6"/>
  <c r="J14" i="6"/>
  <c r="C27" i="6"/>
  <c r="E13" i="6"/>
  <c r="I23" i="6"/>
  <c r="K34" i="6"/>
  <c r="F4" i="6"/>
  <c r="J35" i="6"/>
  <c r="E29" i="6"/>
  <c r="D21" i="6"/>
  <c r="L31" i="6"/>
  <c r="L38" i="6"/>
  <c r="J31" i="6"/>
  <c r="F5" i="6"/>
  <c r="E25" i="6"/>
  <c r="F12" i="6"/>
  <c r="J11" i="6"/>
  <c r="C15" i="6"/>
  <c r="I31" i="6"/>
  <c r="H17" i="8"/>
  <c r="H18" i="8"/>
</calcChain>
</file>

<file path=xl/sharedStrings.xml><?xml version="1.0" encoding="utf-8"?>
<sst xmlns="http://schemas.openxmlformats.org/spreadsheetml/2006/main" count="353" uniqueCount="196">
  <si>
    <t>Author</t>
  </si>
  <si>
    <t>CEPA-TNEI</t>
  </si>
  <si>
    <t>Client</t>
  </si>
  <si>
    <t>DCUSA</t>
  </si>
  <si>
    <t>Model date</t>
  </si>
  <si>
    <t>Disclaimer</t>
  </si>
  <si>
    <t>ID</t>
  </si>
  <si>
    <t>End of sheet</t>
  </si>
  <si>
    <t>DCUSA text reference</t>
  </si>
  <si>
    <t>Assumption</t>
  </si>
  <si>
    <t>Description</t>
  </si>
  <si>
    <t>Worksheet reference</t>
  </si>
  <si>
    <t>Schedule 16 does not define which parts of the CDCM should be taken as inputs to the EDCM and PCDM. Some of these inputs are defined in Schedules 17/18 - namely paragraphs 9.2 and 15.11 with respect to system simultaneous maximum load and the Diversity Allowance. Where these are defined, they are identified using table numbers from the existing models. We assume firstly that these table references will be updated in Schedules 17/18 to reflect the current table reference numbers, and secondly that the outputs exported to the EDCM and PDCM should match the outputs used by the existing models. For instance, system simultaneous maximum load should be exported to the EDCM before adjusting for standing charges (as per existing CDCM table 2506) and not after adjusting for standing charges (as per existing CDCM table 2611).</t>
  </si>
  <si>
    <t>Schedules 17/18</t>
  </si>
  <si>
    <t>Outputs to other models</t>
  </si>
  <si>
    <t>Schedule 17 Section 2</t>
  </si>
  <si>
    <t>FCP inputs</t>
  </si>
  <si>
    <t>The model assumes that this is only relevant to the calculation of the power flow inputs.</t>
  </si>
  <si>
    <t>Schedule 17 Paragraph 6.2</t>
  </si>
  <si>
    <t>Power flow inputs</t>
  </si>
  <si>
    <t>The model assumes that demand flows are entered as a negative value and that generation flows are entered as a positive value.</t>
  </si>
  <si>
    <t>Generation and demand power flow inputs</t>
  </si>
  <si>
    <t>The model assumes that where generation and demand power flow inputs are entered separately, these should be added together before carrying out the calculations described.</t>
  </si>
  <si>
    <t>Super-red rate calculation</t>
  </si>
  <si>
    <t>The model assumes that the calculation of the super-red rate for all other connectees should have the open brackets before the terms R1 and R2 removed.</t>
  </si>
  <si>
    <t>Negative contributions</t>
  </si>
  <si>
    <t>The model assumes that the sentence “Any negative contributions to the [p/kVA/day capacity charge] or the [p/kWh super-red rate] from the parent or the grandparent network groups are set to zero.” means that after calculating the network group, parent group and grandparent group elements of each charge, any of these that are negative are set to zero.</t>
  </si>
  <si>
    <t>Schedule 17 Paragraph 8.3</t>
  </si>
  <si>
    <t>DSM adjustment</t>
  </si>
  <si>
    <t>The model assumes that the DSM adjustment can be made to the charges as calculated in Schedule 17 Section 6, rather than to the “raw” FCP inputs in order to simplify the modelling. This is because the charges are ultimately linearly dependent on the FCP charge inputs.</t>
  </si>
  <si>
    <t>Super-red DSM adjustment</t>
  </si>
  <si>
    <t>The model assumes that “the DSM-adjusted remote (or parent and grandparent) element of the FCP charge 1 is applied to units consumed during the super-red time band” means that the super-red import charge is adjusted for DSM.</t>
  </si>
  <si>
    <t>Schedule 17 Paragraph 9.2</t>
  </si>
  <si>
    <t>Part-year adjustment</t>
  </si>
  <si>
    <t xml:space="preserve">The model assumes that the adjustment for part-year referenced in this paragraph will apply to both the kW/kVA parameter and maximum import capacity. </t>
  </si>
  <si>
    <t>kW/kVA part-year adjustment</t>
  </si>
  <si>
    <t>For a part-year adjustment to super-red kW/kVA, the model assumes that this is calculated by multiplying by the proportion of super-red hours as a customer and dividing by the proportion of the year as a customer.</t>
  </si>
  <si>
    <t>Losses to transmission adjustment</t>
  </si>
  <si>
    <t>The model assumes the losses to transmission adjustment only applies to the kW/kVA parameter.</t>
  </si>
  <si>
    <t>Schedule 17 Paragraph 10.3</t>
  </si>
  <si>
    <t>The model assumes that both chargeable capacity and the capacity eligible for GSP credits should be adjusted for part-year connected customers.</t>
  </si>
  <si>
    <t>Schedule 17 Paragraph 12.2</t>
  </si>
  <si>
    <t>Part-year adjustment to capacity</t>
  </si>
  <si>
    <t>The model assumes that the part-year adjustment to the capacity described here, and all other part-year adjustments to capacity, simply involve multiplying the capacity by the proportion of the days in which the customer is connected.</t>
  </si>
  <si>
    <t>Schedule 17 Paragraph 15.11</t>
  </si>
  <si>
    <t>Network asset rate calculation</t>
  </si>
  <si>
    <t>The model assumes that the network asset rate at each voltage level is calculated as the asset values for that voltage level divided by the product of maximum demand at that voltage level and the loss adjustment factor to that voltage level.</t>
  </si>
  <si>
    <t>Peak time active power consumption in (kW/kVA)</t>
  </si>
  <si>
    <t>The model assumes that this is a customer specific parameter and is equal to the average forecast super-red kW/kVA.</t>
  </si>
  <si>
    <t>Schedule 17 Paragraph 15.13</t>
  </si>
  <si>
    <t>NUFs for mixed import-export sites that are generation-dominated</t>
  </si>
  <si>
    <t>The model assumes that the calculation described in this paragraph is carried out prior to NUFs being input into the model.</t>
  </si>
  <si>
    <t>Schedule 17 Paragraph 16.1, 16.10</t>
  </si>
  <si>
    <t>Generation and transmission charge revenue.</t>
  </si>
  <si>
    <t>The model assumes that generation revenue should be explicitly deducted from the calculation of the EDCM Demand Revenue Target, whereas that transmission charges should not be included in the overall revenue target and are therefore not deducted here.</t>
  </si>
  <si>
    <t>Schedule 17 Paragraph 17.1, 17.2</t>
  </si>
  <si>
    <t>Fixed charge calculation</t>
  </si>
  <si>
    <t>The model assumes that the formulae in Schedule 17 Paragraph 17.2 can supersede the one for import charges in 17.1, as when the capitalised O&amp;M percentage is 0% they are equal.</t>
  </si>
  <si>
    <t>Schedule 17 Paragraph 18.4-18.8</t>
  </si>
  <si>
    <t>Network use factor cap and collar</t>
  </si>
  <si>
    <t>The model assumes that this is calculated elsewhere and entered as an input.</t>
  </si>
  <si>
    <t>Schedule 17 Paragraph 18.16</t>
  </si>
  <si>
    <t>Charging rate for indirect costs</t>
  </si>
  <si>
    <t>The model assumes that the reference to "for each connectee" is incorrect and that this in fact is a single rate across all connectees.</t>
  </si>
  <si>
    <t>Schedule 17 Paragraph 18.17</t>
  </si>
  <si>
    <t>Multiplication by LDNO factor</t>
  </si>
  <si>
    <t>The model assumes that the multiplication by the LDNO factor is the same as the scaling down by 50% as described in Schedule 17 Paragraph 26.11. Therefore, this multiplication is conditional on whether or not residual revenue is negative.</t>
  </si>
  <si>
    <t>Schedule 17 Paragraph 18.20</t>
  </si>
  <si>
    <t>Reference to Annex 3</t>
  </si>
  <si>
    <t>The model assumes that the reference to Annex 3 is a typo or legacy reference from a previous version.</t>
  </si>
  <si>
    <t>The model assumes that the volume for scaling parameter is calculated incorrectly in this paragraph, and that this should in fact be equal to the volume for scaling as calculated in Schedule 17 Paragraph 18.17</t>
  </si>
  <si>
    <t>FCP revenue estimate</t>
  </si>
  <si>
    <t>The model assumes that the estimate of FCP recovery is made based on the super-red charge before it is adjusted as per Schedule 17 Paragraph 19.7, in order to remove the chance of a circular reference error.</t>
  </si>
  <si>
    <t>Schedule 17 Paragraph 19.5</t>
  </si>
  <si>
    <t>Rounding</t>
  </si>
  <si>
    <t>The model assumes that this calculation is carried out before rounding.</t>
  </si>
  <si>
    <t>Schedule 17 Paragraph 19.7</t>
  </si>
  <si>
    <t>Super-red adjustment</t>
  </si>
  <si>
    <t>The model assumes that this calculation refers to the import capacity charge before bounding at zero, as otherwise it would never be negative.</t>
  </si>
  <si>
    <t>The model assumes that the Average kW/kVA parameter referenced in this paragraph is the [Average kW/kVA] parameter without part-year adjustment.</t>
  </si>
  <si>
    <t>Schedule 17 Paragraph 19.8</t>
  </si>
  <si>
    <t>Setting negative charges to zero</t>
  </si>
  <si>
    <t>The model assumes that any negative import capacity charges or import super-red charges are set to zero before rounding.</t>
  </si>
  <si>
    <t>Schedule 17 Paragraph 19.9</t>
  </si>
  <si>
    <t>Transmission credits</t>
  </si>
  <si>
    <t>The model assumes that "may include transmission credits" is wholly determined by the proportion eligible for credits, which is part of the input data.</t>
  </si>
  <si>
    <t>Schedule 17 Paragraph 20.6</t>
  </si>
  <si>
    <t>Exceeded export capacity charge</t>
  </si>
  <si>
    <t>The model assumes that no specific calculation is required for connectees with agreements with the DNO.</t>
  </si>
  <si>
    <t>Schedule 17 Paragraph 20.9</t>
  </si>
  <si>
    <t>Exceeded import capacity charge</t>
  </si>
  <si>
    <t>The model assumes that this uses the import capacity charge before it is rounded but after it is bounded at zero to remove negative values.</t>
  </si>
  <si>
    <t>Schedule 17 Paragraph 25.2</t>
  </si>
  <si>
    <t>LDNO discount calculation</t>
  </si>
  <si>
    <t>The model assumes that, when calculating LDNO discounts, generation tariffs can have discounts other than 0% or 100% (as they do in the CDCM).</t>
  </si>
  <si>
    <t>LDNO discounts for generators with no reactive power charge</t>
  </si>
  <si>
    <t>The model assumes that LDNO discounts do not need to be calculated for the variants of the CDCM generation tariffs which do not have a reactive power charge.</t>
  </si>
  <si>
    <t>Schedule 17 Paragraph 26.11</t>
  </si>
  <si>
    <t>LDNO scaling by 50%</t>
  </si>
  <si>
    <t>The model assumes that this refers to residual revenue as calculated in Schedule 17 Paragraph 18.18 and Schedule 17 Paragraph 18.20.</t>
  </si>
  <si>
    <t>EDCM FCP; FCP inputs</t>
  </si>
  <si>
    <t>EDCM FCP; Charge 1 (FCP)</t>
  </si>
  <si>
    <t>EDCM FCP; Charge 1 (FCP), Import super-red</t>
  </si>
  <si>
    <t>EDCM FCP; Import super-red</t>
  </si>
  <si>
    <t>EDCM FCP; Capacities, Transmission</t>
  </si>
  <si>
    <t>EDCM FCP; Capacities</t>
  </si>
  <si>
    <t>EDCM FCP; Transmission</t>
  </si>
  <si>
    <t>EDCM FCP; Asset values</t>
  </si>
  <si>
    <t>EDCM FCP; Import capacity</t>
  </si>
  <si>
    <t>EDCM FCP; Tariff inputs</t>
  </si>
  <si>
    <t>EDCM FCP; Fixed</t>
  </si>
  <si>
    <t>EDCM FCP; General inputs</t>
  </si>
  <si>
    <t>EDCM FCP; N/A</t>
  </si>
  <si>
    <t>EDCM FCP; Import capacity, Import super-red</t>
  </si>
  <si>
    <t>EDCM FCP; Exceeded export</t>
  </si>
  <si>
    <t>EDCM FCP; Exceeded import</t>
  </si>
  <si>
    <t>EDCM FCP; LDNO calculations</t>
  </si>
  <si>
    <t>CDCM; Outputs to other models</t>
  </si>
  <si>
    <t>Assumptions log</t>
  </si>
  <si>
    <t>Schedule 17, 20.2</t>
  </si>
  <si>
    <t>Value AE defined as import consumption but should relate to export</t>
  </si>
  <si>
    <t>Schedule 18, 18.18</t>
  </si>
  <si>
    <t>/LRIC recovery used, should be LRIC recovery</t>
  </si>
  <si>
    <t>Schedule 18, 18.20</t>
  </si>
  <si>
    <t>FCP/LRIC recovery used, should be LRIC recovery</t>
  </si>
  <si>
    <t>Schedule 18, 20.2</t>
  </si>
  <si>
    <t>Value AE defined as import consumption but should relate to export production</t>
  </si>
  <si>
    <t>Issue</t>
  </si>
  <si>
    <t>Other issues</t>
  </si>
  <si>
    <t>Consolidated assumptions log</t>
  </si>
  <si>
    <t>This workbook sets out a series of assumptions that have been made during redevelopment of the CDCM, EDCM (LRIC and FCP) and PCDM charging models.
[CDCM_v1_20180530.xlsx, EDCM-LRIC_v1_20180530.xlsx, EDCM-FCP_v1_20180530.xlsx, PCDM_v1_20180530.xlsx, provided 30/05/2018]
Assumptions contained herein also appear in annexes to model guides developed in support of the abovementioned models. 
These assumptions can be used to help to clarify or serve to amend the DCUSA legal text. 
During model redevelopment, each logged assumption took precedence over the DCUSA text under the understanding that they would ultimately be reflected in the DCUSA text through a housekeeping change. 
Material assumptions were approved by DCUSA Ltd with the consent of DNOs.</t>
  </si>
  <si>
    <t>For information</t>
  </si>
  <si>
    <t>This file has been prepared solely for the use and benefit of DCUSA Limited. Neither the authors nor Cambridge Economic Policy Associates/TNEI accept or assume any responsibility or duty of care to any third party. © All rights reserved by Cambridge Economic Policy Associates Ltd (CEPA) and TNEI Services Ltd (TNEI).</t>
  </si>
  <si>
    <t>Type</t>
  </si>
  <si>
    <t>Proposed Solution</t>
  </si>
  <si>
    <t>Grouping</t>
  </si>
  <si>
    <t>Part 2</t>
  </si>
  <si>
    <t>Justification</t>
  </si>
  <si>
    <t>Clarification only</t>
  </si>
  <si>
    <t>No Action</t>
  </si>
  <si>
    <t>n/a</t>
  </si>
  <si>
    <t>No change needed, correct assumption</t>
  </si>
  <si>
    <r>
      <t>Amend definitions after para 9.2:
'Total EDCM peak time consumption (in kW) calculated by multiplying</t>
    </r>
    <r>
      <rPr>
        <i/>
        <u/>
        <sz val="11"/>
        <color theme="1"/>
        <rFont val="Calibri"/>
        <family val="2"/>
        <scheme val="minor"/>
      </rPr>
      <t xml:space="preserve">:
(i) </t>
    </r>
    <r>
      <rPr>
        <sz val="11"/>
        <color theme="1"/>
        <rFont val="Calibri"/>
        <family val="2"/>
        <scheme val="minor"/>
      </rPr>
      <t xml:space="preserve">the Maximum Import Capacity of each Connectee </t>
    </r>
    <r>
      <rPr>
        <i/>
        <u/>
        <sz val="11"/>
        <color theme="1"/>
        <rFont val="Calibri"/>
        <family val="2"/>
      </rPr>
      <t>(if necessary adjusted for Connectees connected for part of the Charging Year by multiplying by the proportion of the year for which the Connectee is expected to be connected)</t>
    </r>
    <r>
      <rPr>
        <i/>
        <sz val="11"/>
        <color theme="1"/>
        <rFont val="Calibri"/>
        <family val="2"/>
      </rPr>
      <t>;</t>
    </r>
    <r>
      <rPr>
        <i/>
        <sz val="11"/>
        <color theme="1"/>
        <rFont val="Calibri"/>
        <family val="2"/>
        <scheme val="minor"/>
      </rPr>
      <t xml:space="preserve"> by
(ii) </t>
    </r>
    <r>
      <rPr>
        <sz val="11"/>
        <color theme="1"/>
        <rFont val="Calibri"/>
        <family val="2"/>
        <scheme val="minor"/>
      </rPr>
      <t>the forecast peak-time kW divided by forecast maximum kVA of that Connectee (adjusted for losses to transmission and, if necessary, for Connectees connected for part of the Charging Year</t>
    </r>
    <r>
      <rPr>
        <i/>
        <u/>
        <sz val="11"/>
        <color theme="1"/>
        <rFont val="Calibri"/>
        <family val="2"/>
        <scheme val="minor"/>
      </rPr>
      <t xml:space="preserve"> by multiplying by the proportion of the super-red period for which the Connectee is expected to be connected</t>
    </r>
    <r>
      <rPr>
        <sz val="11"/>
        <color theme="1"/>
        <rFont val="Calibri"/>
        <family val="2"/>
        <scheme val="minor"/>
      </rPr>
      <t>) and aggregating across all EDCM Customer demand.'</t>
    </r>
  </si>
  <si>
    <r>
      <t>Amend definitions after para 10.3:
'Capacity eligible for credits (in kW) is the capacity that is made available by the generator under the agreement with the DNO</t>
    </r>
    <r>
      <rPr>
        <i/>
        <u/>
        <sz val="11"/>
        <color theme="1"/>
        <rFont val="Calibri"/>
        <family val="2"/>
      </rPr>
      <t xml:space="preserve">, if necessary adjusted for Connectees connected for part of the year by multiplying by the proportion of the year for which the Connectee is expected to be connected.
</t>
    </r>
    <r>
      <rPr>
        <sz val="11"/>
        <color theme="1"/>
        <rFont val="Calibri"/>
        <family val="2"/>
      </rPr>
      <t>Chargeable Export Capacity (in kVA) is the forecast average value of the maximum export capacity of the generator over the charging year, less any capacity that is exempt from use of system charges in the charging year</t>
    </r>
    <r>
      <rPr>
        <i/>
        <u/>
        <sz val="11"/>
        <color theme="1"/>
        <rFont val="Calibri"/>
        <family val="2"/>
      </rPr>
      <t>, if necessary adjusted for Connectees connected for part of the year by multiplying by the proportion of the year for which the Connectee is expected to be connected.'</t>
    </r>
  </si>
  <si>
    <t>Part 1</t>
  </si>
  <si>
    <t>No change needed; order of calculation in model and legal text does not align but with no impact on charges and so no need for change</t>
  </si>
  <si>
    <t>The model has historically been inconsistent with the legal text. So arguably part two in that we are just aligning legal text to model. But also arguably part one as, if the model were aligned to the legal text previously, this would have an impact on charges.</t>
  </si>
  <si>
    <r>
      <t xml:space="preserve">Amend definitions after para 15.11:
'NAR L is the network asset rate at level L in £/kW based on the 500 MW model </t>
    </r>
    <r>
      <rPr>
        <i/>
        <u/>
        <sz val="11"/>
        <color theme="1"/>
        <rFont val="Calibri"/>
        <family val="2"/>
      </rPr>
      <t>calculated as the asset values for that voltage level divided by the product of maximum demand at that voltage level and the loss adjustment factor to that voltage level'</t>
    </r>
  </si>
  <si>
    <r>
      <t xml:space="preserve">Amend definitions after para 15.11:
'D is the peak time active power consumption </t>
    </r>
    <r>
      <rPr>
        <i/>
        <u/>
        <sz val="11"/>
        <color theme="1"/>
        <rFont val="Calibri"/>
        <family val="2"/>
      </rPr>
      <t>for each Connectee</t>
    </r>
    <r>
      <rPr>
        <sz val="11"/>
        <color theme="1"/>
        <rFont val="Calibri"/>
        <family val="2"/>
        <scheme val="minor"/>
      </rPr>
      <t xml:space="preserve"> in (kW/kVA). This is calculated as the </t>
    </r>
    <r>
      <rPr>
        <i/>
        <u/>
        <sz val="11"/>
        <color theme="1"/>
        <rFont val="Calibri"/>
        <family val="2"/>
        <scheme val="minor"/>
      </rPr>
      <t>[historical peak-time] super-red</t>
    </r>
    <r>
      <rPr>
        <sz val="11"/>
        <color theme="1"/>
        <rFont val="Calibri"/>
        <family val="2"/>
        <scheme val="minor"/>
      </rPr>
      <t xml:space="preserve"> kW </t>
    </r>
    <r>
      <rPr>
        <i/>
        <u/>
        <sz val="11"/>
        <color theme="1"/>
        <rFont val="Calibri"/>
        <family val="2"/>
        <scheme val="minor"/>
      </rPr>
      <t>import</t>
    </r>
    <r>
      <rPr>
        <sz val="11"/>
        <color theme="1"/>
        <rFont val="Calibri"/>
        <family val="2"/>
        <scheme val="minor"/>
      </rPr>
      <t xml:space="preserve"> divided by </t>
    </r>
    <r>
      <rPr>
        <i/>
        <u/>
        <sz val="11"/>
        <color theme="1"/>
        <rFont val="Calibri"/>
        <family val="2"/>
        <scheme val="minor"/>
      </rPr>
      <t>[historical maximum]</t>
    </r>
    <r>
      <rPr>
        <sz val="11"/>
        <color theme="1"/>
        <rFont val="Calibri"/>
        <family val="2"/>
        <scheme val="minor"/>
      </rPr>
      <t xml:space="preserve"> kVA </t>
    </r>
    <r>
      <rPr>
        <i/>
        <u/>
        <sz val="11"/>
        <color theme="1"/>
        <rFont val="Calibri"/>
        <family val="2"/>
        <scheme val="minor"/>
      </rPr>
      <t>capacity</t>
    </r>
    <r>
      <rPr>
        <sz val="11"/>
        <color theme="1"/>
        <rFont val="Calibri"/>
        <family val="2"/>
        <scheme val="minor"/>
      </rPr>
      <t>.'</t>
    </r>
  </si>
  <si>
    <t>No change - point of interface into model is not a matter for the methodology</t>
  </si>
  <si>
    <t>No change  - legal text is considered sufficiently clear as it stands</t>
  </si>
  <si>
    <t>No change - the legal text states at the end of the first section of para 17.2 'the calculation for the import fixed charge in paragraph 17.1 will not apply', so this is considered explicit in legal text and not a modelling assumption.</t>
  </si>
  <si>
    <r>
      <t xml:space="preserve">Amend para 18.16:
'A p/kVA/day charging rate for indirect costs </t>
    </r>
    <r>
      <rPr>
        <i/>
        <u/>
        <sz val="11"/>
        <color theme="1"/>
        <rFont val="Calibri"/>
        <family val="2"/>
      </rPr>
      <t>[for each EDCM Connectee]</t>
    </r>
    <r>
      <rPr>
        <sz val="11"/>
        <color theme="1"/>
        <rFont val="Calibri"/>
        <family val="2"/>
        <scheme val="minor"/>
      </rPr>
      <t xml:space="preserve"> is calculated on the basis of historical demand at the time of the DNO Party’s peak and 50 per cent of Maximum Import Capacity of </t>
    </r>
    <r>
      <rPr>
        <i/>
        <u/>
        <sz val="11"/>
        <color theme="1"/>
        <rFont val="Calibri"/>
        <family val="2"/>
        <scheme val="minor"/>
      </rPr>
      <t>[that] each</t>
    </r>
    <r>
      <rPr>
        <sz val="11"/>
        <color theme="1"/>
        <rFont val="Calibri"/>
        <family val="2"/>
        <scheme val="minor"/>
      </rPr>
      <t xml:space="preserve"> Connectee'</t>
    </r>
  </si>
  <si>
    <r>
      <t xml:space="preserve">Amend definitions under para 18.20:
'EDCM NR and DOC capacity contribution is the sum of the import capacity based direct costs contribution from each EDCM Connectee </t>
    </r>
    <r>
      <rPr>
        <i/>
        <u/>
        <sz val="11"/>
        <color theme="1"/>
        <rFont val="Calibri"/>
        <family val="2"/>
      </rPr>
      <t>[(from annex 3)]</t>
    </r>
    <r>
      <rPr>
        <sz val="11"/>
        <color theme="1"/>
        <rFont val="Calibri"/>
        <family val="2"/>
        <scheme val="minor"/>
      </rPr>
      <t>.'</t>
    </r>
  </si>
  <si>
    <t>Housekeeping correction</t>
  </si>
  <si>
    <t>Align definition of volume for scaling across para 18.20 and 18.17</t>
  </si>
  <si>
    <r>
      <t xml:space="preserve">Amend definitions in para 18.20:
'Aggregate indirect cost contribution is the sum of the import capacity based and import sole use asset based indirect cost contribution </t>
    </r>
    <r>
      <rPr>
        <i/>
        <u/>
        <sz val="11"/>
        <color theme="1"/>
        <rFont val="Calibri"/>
        <family val="2"/>
      </rPr>
      <t>(before any adjustments under clauses 19.7 and 19.8)</t>
    </r>
    <r>
      <rPr>
        <sz val="11"/>
        <color theme="1"/>
        <rFont val="Calibri"/>
        <family val="2"/>
        <scheme val="minor"/>
      </rPr>
      <t xml:space="preserve"> from each EDCM Connectee.
SU recovery is the forecast notional recovery from the application of import fixed charges (before any rounding </t>
    </r>
    <r>
      <rPr>
        <i/>
        <u/>
        <sz val="11"/>
        <color theme="1"/>
        <rFont val="Calibri"/>
        <family val="2"/>
        <scheme val="minor"/>
      </rPr>
      <t>or any adjustments under clauses 19.7 and 19.8</t>
    </r>
    <r>
      <rPr>
        <sz val="11"/>
        <color theme="1"/>
        <rFont val="Calibri"/>
        <family val="2"/>
        <scheme val="minor"/>
      </rPr>
      <t xml:space="preserve">) for sole use assets relating to EDCM Connectees.
LRIC recovery is the forecast notional recovery from the application of LRIC charges (before any rounding </t>
    </r>
    <r>
      <rPr>
        <i/>
        <u/>
        <sz val="11"/>
        <color theme="1"/>
        <rFont val="Calibri"/>
        <family val="2"/>
        <scheme val="minor"/>
      </rPr>
      <t>or any adjustments under clauses 19.7 and 19.8</t>
    </r>
    <r>
      <rPr>
        <sz val="11"/>
        <color theme="1"/>
        <rFont val="Calibri"/>
        <family val="2"/>
        <scheme val="minor"/>
      </rPr>
      <t>) to all EDCM Connectees only.</t>
    </r>
  </si>
  <si>
    <t>No change needed - methodology follows logical order, with the step to bound being after this step</t>
  </si>
  <si>
    <t>No action</t>
  </si>
  <si>
    <r>
      <t xml:space="preserve">Amend para 19.7: 'If the EDCM import capacity charge (p/kVA/day) calculated above is negative and the Connectee’s average kW/kVA </t>
    </r>
    <r>
      <rPr>
        <i/>
        <u/>
        <sz val="11"/>
        <color theme="1"/>
        <rFont val="Calibri"/>
        <family val="2"/>
      </rPr>
      <t>[(adjusted for part year)]</t>
    </r>
    <r>
      <rPr>
        <sz val="11"/>
        <color theme="1"/>
        <rFont val="Calibri"/>
        <family val="2"/>
        <scheme val="minor"/>
      </rPr>
      <t xml:space="preserve"> is not equal to zero, the final EDCM super-red unit rate is adjusted as follows:'</t>
    </r>
  </si>
  <si>
    <r>
      <t xml:space="preserve">Amend para 19.1: 'The tariff application rules for the EDCM are the same as for the CDCM wherever possible. </t>
    </r>
    <r>
      <rPr>
        <i/>
        <u/>
        <sz val="11"/>
        <color theme="1"/>
        <rFont val="Calibri"/>
        <family val="2"/>
        <scheme val="minor"/>
      </rPr>
      <t xml:space="preserve">Once all other calculations have been carried out, </t>
    </r>
    <r>
      <rPr>
        <sz val="11"/>
        <color theme="1"/>
        <rFont val="Calibri"/>
        <family val="2"/>
        <scheme val="minor"/>
      </rPr>
      <t>each component of each tariff is rounded...'</t>
    </r>
  </si>
  <si>
    <r>
      <t>Amend para 19.10:
'Final EDCM export charges will have:
1. An export fixed charge on sole use assets (in p/day)
2. An export capacity charge (in p/kVA/day)</t>
    </r>
    <r>
      <rPr>
        <i/>
        <u/>
        <sz val="11"/>
        <color theme="1"/>
        <rFont val="Calibri"/>
        <family val="2"/>
      </rPr>
      <t>[, which might include transmission exit credits to qualifying generators.]</t>
    </r>
    <r>
      <rPr>
        <sz val="11"/>
        <color theme="1"/>
        <rFont val="Calibri"/>
        <family val="2"/>
        <scheme val="minor"/>
      </rPr>
      <t xml:space="preserve">
3. An export super-red unit rate (in p/kWh)
4. An exceeded export capacity charge (in p/kVA/day)'</t>
    </r>
  </si>
  <si>
    <r>
      <t xml:space="preserve">Amend para 20.6:
'(i) For Connectees other than those that have an agreement with the DNO, the terms of which require them, for the purposes of P2/6 compliance, to export power during supergrid transformer (SGT) outage conditions, the exceeded portion of the export capacity is charged at the same rate as the capacity that is within the Maximum Export Capacity.
</t>
    </r>
    <r>
      <rPr>
        <i/>
        <u/>
        <sz val="11"/>
        <color theme="1"/>
        <rFont val="Calibri"/>
        <family val="2"/>
      </rPr>
      <t>(ii) For Connectees which have an agreement with the DNO, the terms of which require them, for the purposes of P2/6 compliance, to export power during supergrid transformer (SGT) outage conditions, the exceeded portion of the export capacity is charged at the capacity rate before the adjustment specified in clause 10.3 is applied.</t>
    </r>
    <r>
      <rPr>
        <sz val="11"/>
        <color theme="1"/>
        <rFont val="Calibri"/>
        <family val="2"/>
        <scheme val="minor"/>
      </rPr>
      <t xml:space="preserve">
This is charged for the duration of the month in which the breach occurs.'</t>
    </r>
  </si>
  <si>
    <r>
      <t xml:space="preserve">Amend para 25.2:
'In each case, the discount applied to all CDCM tariff components. Discount percentages are capped </t>
    </r>
    <r>
      <rPr>
        <i/>
        <u/>
        <sz val="11"/>
        <color theme="1"/>
        <rFont val="Calibri"/>
        <family val="2"/>
      </rPr>
      <t>[to] at</t>
    </r>
    <r>
      <rPr>
        <sz val="11"/>
        <color theme="1"/>
        <rFont val="Calibri"/>
        <family val="2"/>
        <scheme val="minor"/>
      </rPr>
      <t xml:space="preserve"> 100 per cent.'</t>
    </r>
  </si>
  <si>
    <t>Replicate clause 147 of schedule 16 (which lists tariffs for discounts) at clause 25.3 of schedule 18</t>
  </si>
  <si>
    <r>
      <t xml:space="preserve">Amend clause 26.11:
'For EDCM Connectees connected to the IDNO Party’s network, the capacity-based charge for the DNO Party’s indirect costs </t>
    </r>
    <r>
      <rPr>
        <i/>
        <u/>
        <sz val="11"/>
        <color theme="1"/>
        <rFont val="Calibri"/>
        <family val="2"/>
      </rPr>
      <t>(as per clause 18.18)</t>
    </r>
    <r>
      <rPr>
        <sz val="11"/>
        <color theme="1"/>
        <rFont val="Calibri"/>
        <family val="2"/>
        <scheme val="minor"/>
      </rPr>
      <t xml:space="preserve"> and the 20% share of residual revenue </t>
    </r>
    <r>
      <rPr>
        <i/>
        <u/>
        <sz val="11"/>
        <color theme="1"/>
        <rFont val="Calibri"/>
        <family val="2"/>
        <scheme val="minor"/>
      </rPr>
      <t>(as per clause 18.20)</t>
    </r>
    <r>
      <rPr>
        <sz val="11"/>
        <color theme="1"/>
        <rFont val="Calibri"/>
        <family val="2"/>
        <scheme val="minor"/>
      </rPr>
      <t xml:space="preserve"> that is applied as a fixed adder, would be scaled down by a factor of 50 per cent, however, the scaling down will not apply where the residual revenue is negative.'</t>
    </r>
  </si>
  <si>
    <t>FCP</t>
  </si>
  <si>
    <t>LRIC</t>
  </si>
  <si>
    <r>
      <t xml:space="preserve">Amend the last sentence of para 8.3: 'The DSM-adjusted local element of the FCP charge 1 is applied to the </t>
    </r>
    <r>
      <rPr>
        <i/>
        <u/>
        <sz val="11"/>
        <color theme="1"/>
        <rFont val="Calibri"/>
        <family val="2"/>
      </rPr>
      <t xml:space="preserve">[Maximum] </t>
    </r>
    <r>
      <rPr>
        <sz val="11"/>
        <color theme="1"/>
        <rFont val="Calibri"/>
        <family val="2"/>
        <scheme val="minor"/>
      </rPr>
      <t xml:space="preserve">Import Capacity </t>
    </r>
    <r>
      <rPr>
        <i/>
        <u/>
        <sz val="11"/>
        <color theme="1"/>
        <rFont val="Calibri"/>
        <family val="2"/>
        <scheme val="minor"/>
      </rPr>
      <t>charge</t>
    </r>
    <r>
      <rPr>
        <sz val="11"/>
        <color theme="1"/>
        <rFont val="Calibri"/>
        <family val="2"/>
        <scheme val="minor"/>
      </rPr>
      <t>, and the DSM-adjusted remote (or parent and grandparent)</t>
    </r>
    <r>
      <rPr>
        <i/>
        <u/>
        <sz val="11"/>
        <color theme="1"/>
        <rFont val="Calibri"/>
        <family val="2"/>
        <scheme val="minor"/>
      </rPr>
      <t xml:space="preserve"> </t>
    </r>
    <r>
      <rPr>
        <sz val="11"/>
        <color theme="1"/>
        <rFont val="Calibri"/>
        <family val="2"/>
        <scheme val="minor"/>
      </rPr>
      <t>element of the FCP charge 1 is applied to</t>
    </r>
    <r>
      <rPr>
        <i/>
        <u/>
        <sz val="11"/>
        <color theme="1"/>
        <rFont val="Calibri"/>
        <family val="2"/>
        <scheme val="minor"/>
      </rPr>
      <t xml:space="preserve"> [units consumed during ]</t>
    </r>
    <r>
      <rPr>
        <sz val="11"/>
        <color theme="1"/>
        <rFont val="Calibri"/>
        <family val="2"/>
        <scheme val="minor"/>
      </rPr>
      <t xml:space="preserve">the super-red </t>
    </r>
    <r>
      <rPr>
        <i/>
        <u/>
        <sz val="11"/>
        <color theme="1"/>
        <rFont val="Calibri"/>
        <family val="2"/>
        <scheme val="minor"/>
      </rPr>
      <t>unit rate[time band]</t>
    </r>
    <r>
      <rPr>
        <sz val="11"/>
        <color theme="1"/>
        <rFont val="Calibri"/>
        <family val="2"/>
        <scheme val="minor"/>
      </rPr>
      <t>.'</t>
    </r>
  </si>
  <si>
    <r>
      <t xml:space="preserve">Amend definitions under para 12.3:
'Total Pre-2005 EDCM DG capacity is the aggregate maximum export capacity of all nonexempt EDCM generators that connected before 1 April 2005, adjusted </t>
    </r>
    <r>
      <rPr>
        <i/>
        <u/>
        <sz val="11"/>
        <color theme="1"/>
        <rFont val="Calibri"/>
        <family val="2"/>
      </rPr>
      <t>(by multiplying by the proportion of the year for which the generator is expected to be connected)</t>
    </r>
    <r>
      <rPr>
        <sz val="11"/>
        <color theme="1"/>
        <rFont val="Calibri"/>
        <family val="2"/>
        <scheme val="minor"/>
      </rPr>
      <t xml:space="preserve"> for part-year connected generators. In the case of generators that have subsequently increased their maximum export capacity, the part of their capacity that was added after 1 April 2005 would be ignored.
Total 2005–2010 EDCM generation capacity is the sum of the maximum export capacities of all non-exempt EDCM generators that connected between 1 April 2005 and 31 March 2010, adjusted </t>
    </r>
    <r>
      <rPr>
        <i/>
        <u/>
        <sz val="11"/>
        <color theme="1"/>
        <rFont val="Calibri"/>
        <family val="2"/>
        <scheme val="minor"/>
      </rPr>
      <t>(by multiplying by the proportion of the year for which the generator is expected to be connected)</t>
    </r>
    <r>
      <rPr>
        <sz val="11"/>
        <color theme="1"/>
        <rFont val="Calibri"/>
        <family val="2"/>
        <scheme val="minor"/>
      </rPr>
      <t xml:space="preserve"> for part-year connected generators.
Total Post–2010 EDCM generation capacity is the sum of the maximum export capacities of all non-exempt EDCM generators that connected on or after 1 April 2010, adjusted </t>
    </r>
    <r>
      <rPr>
        <i/>
        <u/>
        <sz val="11"/>
        <color theme="1"/>
        <rFont val="Calibri"/>
        <family val="2"/>
        <scheme val="minor"/>
      </rPr>
      <t>(by multiplying by the proportion of the year for which the generator is expected to be connected)</t>
    </r>
    <r>
      <rPr>
        <sz val="11"/>
        <color theme="1"/>
        <rFont val="Calibri"/>
        <family val="2"/>
        <scheme val="minor"/>
      </rPr>
      <t xml:space="preserve"> for part-year connected generators. In the case of generators that originally connected before 1 April 2010 and have increased their maximum export capacity on or after 1 April 2010, the capacity that was added after 1 April 2010 should be included.
Total 2005–2010 CDCM generation capacity is the sum of the maximum export capacities of all non-exempt CDCM generators that connected between 1 April 2005 and 31 March 2010, adjusted </t>
    </r>
    <r>
      <rPr>
        <i/>
        <u/>
        <sz val="11"/>
        <color theme="1"/>
        <rFont val="Calibri"/>
        <family val="2"/>
        <scheme val="minor"/>
      </rPr>
      <t>(by multiplying by the proportion of the year for which the generator is expected to be connected)</t>
    </r>
    <r>
      <rPr>
        <sz val="11"/>
        <color theme="1"/>
        <rFont val="Calibri"/>
        <family val="2"/>
        <scheme val="minor"/>
      </rPr>
      <t xml:space="preserve"> for part-year connected generators.
Total Post–2010 CDCM generation capacity is the sum of the maximum export capacities of all non-exempt CDCM generators that connected on or after 1 April 2010, adjusted </t>
    </r>
    <r>
      <rPr>
        <i/>
        <u/>
        <sz val="11"/>
        <color theme="1"/>
        <rFont val="Calibri"/>
        <family val="2"/>
        <scheme val="minor"/>
      </rPr>
      <t>(by multiplying by the proportion of the year for which the generator is expected to be connected)</t>
    </r>
    <r>
      <rPr>
        <sz val="11"/>
        <color theme="1"/>
        <rFont val="Calibri"/>
        <family val="2"/>
        <scheme val="minor"/>
      </rPr>
      <t xml:space="preserve"> for partyear connected generators.'</t>
    </r>
  </si>
  <si>
    <t>Dealt with in solution to issue 40</t>
  </si>
  <si>
    <t>EDCM FCP/LRIC Equivalent</t>
  </si>
  <si>
    <t>CDCM - Legal text and model mis-aligned</t>
  </si>
  <si>
    <t>EDCM (LRIC and FCP) - Legal text and model mis-aligned</t>
  </si>
  <si>
    <t>CDCM - Housekeeping (major)</t>
  </si>
  <si>
    <t>CDCM - Housekeeping (minor)</t>
  </si>
  <si>
    <t>EDCM (LRIC only) - Housekeeping (minor)</t>
  </si>
  <si>
    <t>EDCM (LRIC Only) - Housekeeping (minor)</t>
  </si>
  <si>
    <t>EDCM (LRIC and FCP) - Housekeeping (minor)</t>
  </si>
  <si>
    <t>PCDM - Housekeeping (minor)</t>
  </si>
  <si>
    <t>PCDM - Housekeeping (removing unnecessary clauses)</t>
  </si>
  <si>
    <t>EDCM (FCP Only) - Housekeeping (minor)</t>
  </si>
  <si>
    <t>Amend formula in clause 6.2 (after 'For all other connectees') to:
'[p/kWh super-red rate] = [parent charge 1 £/kVA/yr] * (abs[A1] – (R1 * [Average kVAr/kVA] / [Average kW/kVA])) / (SQRT(A1^2 + R1^2)) / [Super-red hours] *100 + ([grandparent charge 1 £/kVA/yr] * (abs[A2] – (R2 * [Average kVAr/kVA] / [Average kW/kVA])) / (SQRT(A2^2 + R2^2)) / [Super-red hours] *100)'</t>
  </si>
  <si>
    <t>Legal text change required to use new model references</t>
  </si>
  <si>
    <t>Total</t>
  </si>
  <si>
    <t>Outstanding</t>
  </si>
  <si>
    <t>Minor correction only</t>
  </si>
  <si>
    <r>
      <t xml:space="preserve">Amend definitions under export formula in para 20.2:
'AE = </t>
    </r>
    <r>
      <rPr>
        <i/>
        <u/>
        <sz val="11"/>
        <color theme="1"/>
        <rFont val="Calibri"/>
        <family val="2"/>
      </rPr>
      <t>[Import]Export</t>
    </r>
    <r>
      <rPr>
        <sz val="11"/>
        <color theme="1"/>
        <rFont val="Calibri"/>
        <family val="2"/>
        <scheme val="minor"/>
      </rPr>
      <t xml:space="preserve"> consumption in kWh'</t>
    </r>
  </si>
  <si>
    <r>
      <t xml:space="preserve">Amend formula under para 18.18:
Residual revenue charging rate (per cent) = 0.8 * (EDCM demand revenue target – EDCM NR and DOC capacity contribution - Aggregate indirect cost contribution – SU recovery - </t>
    </r>
    <r>
      <rPr>
        <i/>
        <u/>
        <sz val="11"/>
        <color theme="1"/>
        <rFont val="Calibri"/>
        <family val="2"/>
      </rPr>
      <t>[/]</t>
    </r>
    <r>
      <rPr>
        <sz val="11"/>
        <color theme="1"/>
        <rFont val="Calibri"/>
        <family val="2"/>
        <scheme val="minor"/>
      </rPr>
      <t>LRIC recovery) / Total adjusted site-specific shared assets</t>
    </r>
  </si>
  <si>
    <r>
      <t xml:space="preserve">Amend formula under para 18.20:
Single fixed adder in p/kVA/day = 100 / DC * 0.2 * (EDCM demand revenue target – EDCM NR and DOC capacity contribution - Aggregate indirect cost contribution - SU recovery - </t>
    </r>
    <r>
      <rPr>
        <i/>
        <u/>
        <sz val="11"/>
        <color theme="1"/>
        <rFont val="Calibri"/>
        <family val="2"/>
      </rPr>
      <t>[FCP/]</t>
    </r>
    <r>
      <rPr>
        <sz val="11"/>
        <color theme="1"/>
        <rFont val="Calibri"/>
        <family val="2"/>
        <scheme val="minor"/>
      </rPr>
      <t>LRIC recovery) / Volume for scaling</t>
    </r>
  </si>
  <si>
    <t>Expected Total</t>
  </si>
  <si>
    <t>Check</t>
  </si>
  <si>
    <t>No change needed, correct assumption. Note - we have suggested a change for LRIC but not FCP. Don’t think it matters in FCP as there is no reference to demand or generation dominance in this paragraph, where in LRIC there is.</t>
  </si>
  <si>
    <r>
      <rPr>
        <b/>
        <sz val="11"/>
        <color theme="1"/>
        <rFont val="Calibri"/>
        <family val="2"/>
      </rPr>
      <t>Quick fix:</t>
    </r>
    <r>
      <rPr>
        <sz val="11"/>
        <color theme="1"/>
        <rFont val="Calibri"/>
        <family val="2"/>
        <scheme val="minor"/>
      </rPr>
      <t xml:space="preserve">
Request CEPA/TNEI to update table references in the model to be used for 2020/21 charges to include the old table reference so that DNOs can still comply with the existing legal text (which specifies table references from the old model) when setting 2020/21 charges.
This requires the 'System peak load, all unit rates, total' in CDCM model section 106-C to include in its reference table number 2506, and the </t>
    </r>
    <r>
      <rPr>
        <i/>
        <u/>
        <sz val="11"/>
        <color theme="1"/>
        <rFont val="Calibri"/>
        <family val="2"/>
        <scheme val="minor"/>
      </rPr>
      <t>'Adjusted network model cumulative diversity factor' in CDCM model section 102-A to include in its reference table number 2611</t>
    </r>
    <r>
      <rPr>
        <sz val="11"/>
        <color theme="1"/>
        <rFont val="Calibri"/>
        <family val="2"/>
        <scheme val="minor"/>
      </rPr>
      <t xml:space="preserve">.
</t>
    </r>
    <r>
      <rPr>
        <b/>
        <sz val="11"/>
        <color theme="1"/>
        <rFont val="Calibri"/>
        <family val="2"/>
        <scheme val="minor"/>
      </rPr>
      <t>Longer term solution:</t>
    </r>
    <r>
      <rPr>
        <sz val="11"/>
        <color theme="1"/>
        <rFont val="Calibri"/>
        <family val="2"/>
        <scheme val="minor"/>
      </rPr>
      <t xml:space="preserve">
Define outputs to other models in CDCM legal text, and cross-reference these clauses of schedules 17 and 18 to the new clauses in the CDCM</t>
    </r>
  </si>
  <si>
    <t>The legal text has historically been both internally inconsistent between paragraph 26.11 (which states that the 0.5 reduction should only apply if residual is negative) contradicts paragraphs 18.17 (which applies the 0.5 reduction regardless of residual) and 18.21 (which does not apply the 0.5 reduction at all). The model has been aligned with 26.11 but not 18.17 and 18.21.</t>
  </si>
  <si>
    <r>
      <t xml:space="preserve">Quick fix:
Amend definitions under para 18.16 to maintain existing assumption:
LDNO factor takes the value 0.5 if the EDCM Connectee is connected to an IDNO Party’s network </t>
    </r>
    <r>
      <rPr>
        <i/>
        <u/>
        <sz val="11"/>
        <color theme="1"/>
        <rFont val="Calibri"/>
        <family val="2"/>
        <scheme val="minor"/>
      </rPr>
      <t>and residual revenue contribution rate as defined in paragraph 16.6 is positive,</t>
    </r>
    <r>
      <rPr>
        <sz val="11"/>
        <color theme="1"/>
        <rFont val="Calibri"/>
        <family val="2"/>
        <scheme val="minor"/>
      </rPr>
      <t xml:space="preserve"> and 1 otherwise.
Amend definitions under para 18.17 to maintain existing assumption:
LDNO factor takes the value 0.5 if the EDCM Connectee is connected to an IDNO Party’s network </t>
    </r>
    <r>
      <rPr>
        <i/>
        <u/>
        <sz val="11"/>
        <color theme="1"/>
        <rFont val="Calibri"/>
        <family val="2"/>
      </rPr>
      <t>and residual revenue contribution rate as defined in paragraph 16.6 is positive,</t>
    </r>
    <r>
      <rPr>
        <sz val="11"/>
        <color theme="1"/>
        <rFont val="Calibri"/>
        <family val="2"/>
        <scheme val="minor"/>
      </rPr>
      <t xml:space="preserve"> and 1 otherwise.
Amend definitions under paragraph 18.20:
Volume for scaling is calculated as the sum of (0.5 + coincidence factor)* import capacity </t>
    </r>
    <r>
      <rPr>
        <i/>
        <u/>
        <sz val="11"/>
        <color theme="1"/>
        <rFont val="Calibri"/>
        <family val="2"/>
        <scheme val="minor"/>
      </rPr>
      <t>* LDNO Factor
LDNO factor takes the value 0.5 if the EDCM Connectee is connected to an IDNO Party’s network and residual revenue contribution rate as defined in paragraph 16.6 is positive, and 1 otherwise.</t>
    </r>
    <r>
      <rPr>
        <sz val="11"/>
        <color theme="1"/>
        <rFont val="Calibri"/>
        <family val="2"/>
        <scheme val="minor"/>
      </rPr>
      <t xml:space="preserve">
Amend formulae and add definition to 18.21:
Import capacity based fixed adder in p/kVA/day = Fixed adder * (0.5 + coincidence factor) </t>
    </r>
    <r>
      <rPr>
        <i/>
        <u/>
        <sz val="11"/>
        <color theme="1"/>
        <rFont val="Calibri"/>
        <family val="2"/>
        <scheme val="minor"/>
      </rPr>
      <t xml:space="preserve">* LDNO Factor
LDNO factor takes the value 0.5 if the EDCM Connectee is connected to an IDNO Party’s network and residual revenue contribution rate as defined in paragraph 16.6 is positive, and 1 otherwise.
Amend paragraph 26.11
...would be scaled down by a factor of 50 per cent, however, the scaling </t>
    </r>
    <r>
      <rPr>
        <sz val="11"/>
        <color theme="1"/>
        <rFont val="Calibri"/>
        <family val="2"/>
        <scheme val="minor"/>
      </rPr>
      <t>[down will not apply where the residual revenue is negative] will only apply where the residual revenue contribution rate as defined in paragraph 16.6 is positive</t>
    </r>
    <r>
      <rPr>
        <i/>
        <u/>
        <sz val="11"/>
        <color theme="1"/>
        <rFont val="Calibri"/>
        <family val="2"/>
        <scheme val="minor"/>
      </rPr>
      <t>.</t>
    </r>
    <r>
      <rPr>
        <sz val="11"/>
        <color theme="1"/>
        <rFont val="Calibri"/>
        <family val="2"/>
        <scheme val="minor"/>
      </rPr>
      <t xml:space="preserve">
For discussion:
Is this the correct approach? It is logical that the residual charging application is not scaled down by 0.5 when the residual is negative (as this would result in an LDNO connectee paying more than an equivalent DNO connectee. But residual revenue being negative should not impact an LDNO connectee's contribution to indirect costs, and only does so because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</si>
</sst>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_-;\-* #,##0_-;_-* &quot;-&quot;??_-;_-@_-"/>
  </numFmts>
  <fonts count="16" x14ac:knownFonts="1">
    <font>
      <sz val="11"/>
      <color theme="1"/>
      <name val="Calibri"/>
      <family val="2"/>
      <scheme val="minor"/>
    </font>
    <font>
      <b/>
      <sz val="11"/>
      <color theme="0"/>
      <name val="Calibri"/>
      <family val="2"/>
      <scheme val="minor"/>
    </font>
    <font>
      <b/>
      <i/>
      <sz val="11"/>
      <color theme="1"/>
      <name val="Calibri"/>
      <family val="2"/>
      <scheme val="minor"/>
    </font>
    <font>
      <sz val="36"/>
      <color rgb="FF275192"/>
      <name val="Calibri"/>
      <family val="2"/>
      <scheme val="minor"/>
    </font>
    <font>
      <sz val="16"/>
      <color rgb="FFC00000"/>
      <name val="Calibri"/>
      <family val="2"/>
      <scheme val="minor"/>
    </font>
    <font>
      <sz val="11"/>
      <name val="Calibri"/>
      <family val="2"/>
      <scheme val="minor"/>
    </font>
    <font>
      <sz val="11"/>
      <color theme="1"/>
      <name val="Calibri"/>
      <family val="2"/>
      <scheme val="minor"/>
    </font>
    <font>
      <i/>
      <sz val="11"/>
      <color theme="1"/>
      <name val="Calibri"/>
      <family val="2"/>
      <scheme val="minor"/>
    </font>
    <font>
      <i/>
      <sz val="11"/>
      <color theme="1"/>
      <name val="Calibri"/>
      <family val="2"/>
    </font>
    <font>
      <b/>
      <i/>
      <sz val="11"/>
      <color theme="0"/>
      <name val="Calibri"/>
      <family val="2"/>
      <scheme val="minor"/>
    </font>
    <font>
      <i/>
      <u/>
      <sz val="11"/>
      <color theme="1"/>
      <name val="Calibri"/>
      <family val="2"/>
    </font>
    <font>
      <i/>
      <u/>
      <sz val="11"/>
      <color theme="1"/>
      <name val="Calibri"/>
      <family val="2"/>
      <scheme val="minor"/>
    </font>
    <font>
      <sz val="11"/>
      <color theme="1"/>
      <name val="Calibri"/>
      <family val="2"/>
    </font>
    <font>
      <b/>
      <sz val="11"/>
      <color theme="1"/>
      <name val="Calibri"/>
      <family val="2"/>
      <scheme val="minor"/>
    </font>
    <font>
      <b/>
      <sz val="11"/>
      <color theme="1"/>
      <name val="Calibri"/>
      <family val="2"/>
    </font>
    <font>
      <sz val="11"/>
      <color theme="1"/>
      <name val="Wingdings 2"/>
      <family val="1"/>
      <charset val="2"/>
    </font>
  </fonts>
  <fills count="8">
    <fill>
      <patternFill patternType="none"/>
    </fill>
    <fill>
      <patternFill patternType="gray125"/>
    </fill>
    <fill>
      <patternFill patternType="solid">
        <fgColor rgb="FF4B86CD"/>
        <bgColor indexed="64"/>
      </patternFill>
    </fill>
    <fill>
      <patternFill patternType="solid">
        <fgColor rgb="FFFFFFCC"/>
        <bgColor indexed="64"/>
      </patternFill>
    </fill>
    <fill>
      <patternFill patternType="solid">
        <fgColor rgb="FF275792"/>
        <bgColor indexed="64"/>
      </patternFill>
    </fill>
    <fill>
      <patternFill patternType="solid">
        <fgColor rgb="FFFF0000"/>
        <bgColor indexed="64"/>
      </patternFill>
    </fill>
    <fill>
      <patternFill patternType="solid">
        <fgColor rgb="FFB10024"/>
        <bgColor indexed="64"/>
      </patternFill>
    </fill>
    <fill>
      <patternFill patternType="solid">
        <fgColor theme="0"/>
        <bgColor indexed="64"/>
      </patternFill>
    </fill>
  </fills>
  <borders count="4">
    <border>
      <left/>
      <right/>
      <top/>
      <bottom/>
      <diagonal/>
    </border>
    <border>
      <left/>
      <right/>
      <top/>
      <bottom style="thin">
        <color theme="4"/>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6">
    <xf numFmtId="0" fontId="0" fillId="0" borderId="0"/>
    <xf numFmtId="49" fontId="1" fillId="2" borderId="0" applyNumberFormat="0" applyBorder="0" applyAlignment="0" applyProtection="0">
      <alignment horizontal="left" vertical="center" wrapText="1"/>
    </xf>
    <xf numFmtId="0" fontId="1" fillId="4" borderId="0" applyNumberFormat="0" applyBorder="0" applyAlignment="0" applyProtection="0"/>
    <xf numFmtId="0" fontId="5" fillId="0" borderId="0"/>
    <xf numFmtId="0" fontId="6" fillId="0" borderId="0" applyNumberFormat="0" applyFill="0" applyBorder="0" applyAlignment="0">
      <alignment horizontal="left"/>
    </xf>
    <xf numFmtId="43" fontId="6" fillId="0" borderId="0" applyFont="0" applyFill="0" applyBorder="0" applyAlignment="0" applyProtection="0"/>
  </cellStyleXfs>
  <cellXfs count="33">
    <xf numFmtId="0" fontId="0" fillId="0" borderId="0" xfId="0"/>
    <xf numFmtId="0" fontId="0" fillId="0" borderId="0" xfId="0" applyAlignment="1">
      <alignment vertical="top"/>
    </xf>
    <xf numFmtId="0" fontId="0" fillId="0" borderId="0" xfId="0" applyAlignment="1">
      <alignment vertical="top" wrapText="1"/>
    </xf>
    <xf numFmtId="0" fontId="2" fillId="0" borderId="0" xfId="0" applyFont="1" applyAlignment="1">
      <alignment vertical="top"/>
    </xf>
    <xf numFmtId="0" fontId="3" fillId="0" borderId="0" xfId="0" applyFont="1"/>
    <xf numFmtId="0" fontId="4" fillId="0" borderId="0" xfId="0" applyFont="1"/>
    <xf numFmtId="0" fontId="0" fillId="3" borderId="0" xfId="0" applyFill="1"/>
    <xf numFmtId="14" fontId="0" fillId="3" borderId="0" xfId="0" applyNumberFormat="1" applyFill="1" applyAlignment="1">
      <alignment horizontal="left"/>
    </xf>
    <xf numFmtId="0" fontId="0" fillId="3" borderId="0" xfId="0" applyFill="1" applyAlignment="1">
      <alignment wrapText="1"/>
    </xf>
    <xf numFmtId="0" fontId="1" fillId="2" borderId="0" xfId="1" applyNumberFormat="1" applyAlignment="1">
      <alignment vertical="top"/>
    </xf>
    <xf numFmtId="0" fontId="1" fillId="4" borderId="0" xfId="2"/>
    <xf numFmtId="0" fontId="0" fillId="3" borderId="1" xfId="0" applyFill="1" applyBorder="1" applyAlignment="1">
      <alignment vertical="top" wrapText="1"/>
    </xf>
    <xf numFmtId="0" fontId="0" fillId="0" borderId="0" xfId="0" applyAlignment="1">
      <alignment vertical="center"/>
    </xf>
    <xf numFmtId="0" fontId="1" fillId="2" borderId="0" xfId="1" applyNumberFormat="1" applyAlignment="1">
      <alignment horizontal="right" vertical="center" wrapText="1"/>
    </xf>
    <xf numFmtId="0" fontId="1" fillId="2" borderId="0" xfId="1" applyNumberFormat="1" applyAlignment="1">
      <alignment vertical="center" wrapText="1"/>
    </xf>
    <xf numFmtId="0" fontId="0" fillId="3" borderId="1" xfId="0" applyFont="1" applyFill="1" applyBorder="1" applyAlignment="1">
      <alignment vertical="top" wrapText="1"/>
    </xf>
    <xf numFmtId="0" fontId="9" fillId="2" borderId="0" xfId="1" applyNumberFormat="1" applyFont="1" applyAlignment="1">
      <alignment vertical="top"/>
    </xf>
    <xf numFmtId="0" fontId="6" fillId="0" borderId="0" xfId="4" applyFill="1" applyAlignment="1" applyProtection="1">
      <alignment vertical="top" wrapText="1"/>
    </xf>
    <xf numFmtId="0" fontId="1" fillId="2" borderId="2" xfId="1" applyNumberFormat="1" applyBorder="1" applyAlignment="1">
      <alignment horizontal="left" vertical="center" wrapText="1"/>
    </xf>
    <xf numFmtId="0" fontId="0" fillId="5" borderId="2" xfId="0" applyFill="1" applyBorder="1" applyAlignment="1">
      <alignment vertical="top" wrapText="1"/>
    </xf>
    <xf numFmtId="0" fontId="0" fillId="0" borderId="0" xfId="0" applyAlignment="1">
      <alignment vertical="center" wrapText="1"/>
    </xf>
    <xf numFmtId="164" fontId="0" fillId="0" borderId="0" xfId="5" applyNumberFormat="1" applyFont="1"/>
    <xf numFmtId="0" fontId="13" fillId="0" borderId="0" xfId="0" applyFont="1"/>
    <xf numFmtId="0" fontId="1" fillId="6" borderId="3" xfId="0" applyFont="1" applyFill="1" applyBorder="1"/>
    <xf numFmtId="0" fontId="1" fillId="6" borderId="3" xfId="0" applyFont="1" applyFill="1" applyBorder="1" applyAlignment="1">
      <alignment horizontal="center" vertical="center"/>
    </xf>
    <xf numFmtId="0" fontId="0" fillId="0" borderId="3" xfId="0" applyBorder="1"/>
    <xf numFmtId="164" fontId="0" fillId="0" borderId="3" xfId="5" applyNumberFormat="1" applyFont="1" applyBorder="1"/>
    <xf numFmtId="164" fontId="0" fillId="0" borderId="3" xfId="0" applyNumberFormat="1" applyBorder="1"/>
    <xf numFmtId="0" fontId="15" fillId="0" borderId="0" xfId="0" applyFont="1" applyAlignment="1">
      <alignment horizontal="center" vertical="center"/>
    </xf>
    <xf numFmtId="0" fontId="0" fillId="0" borderId="2" xfId="0" applyFill="1" applyBorder="1" applyAlignment="1">
      <alignment vertical="top" wrapText="1"/>
    </xf>
    <xf numFmtId="0" fontId="0" fillId="0" borderId="2" xfId="0" quotePrefix="1" applyFill="1" applyBorder="1" applyAlignment="1">
      <alignment vertical="top" wrapText="1"/>
    </xf>
    <xf numFmtId="0" fontId="0" fillId="0" borderId="2" xfId="0" applyFill="1" applyBorder="1" applyAlignment="1">
      <alignment horizontal="left" vertical="top" wrapText="1"/>
    </xf>
    <xf numFmtId="0" fontId="0" fillId="7" borderId="2" xfId="0" applyFill="1" applyBorder="1" applyAlignment="1">
      <alignment vertical="top" wrapText="1"/>
    </xf>
  </cellXfs>
  <cellStyles count="6">
    <cellStyle name="ColumnHeading_CEPATNEI" xfId="1"/>
    <cellStyle name="Comma" xfId="5" builtinId="3"/>
    <cellStyle name="Normal" xfId="0" builtinId="0"/>
    <cellStyle name="Normal 2" xfId="3"/>
    <cellStyle name="SectionHeading_CEPATNEI" xfId="2"/>
    <cellStyle name="Text_CEPATNEI" xfId="4"/>
  </cellStyles>
  <dxfs count="2">
    <dxf>
      <font>
        <color rgb="FFFF0000"/>
      </font>
    </dxf>
    <dxf>
      <font>
        <color rgb="FF92D050"/>
      </font>
    </dxf>
  </dxfs>
  <tableStyles count="0" defaultTableStyle="TableStyleMedium2" defaultPivotStyle="PivotStyleLight16"/>
  <colors>
    <mruColors>
      <color rgb="FFB1002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xdr:row>
      <xdr:rowOff>0</xdr:rowOff>
    </xdr:from>
    <xdr:to>
      <xdr:col>1</xdr:col>
      <xdr:colOff>644525</xdr:colOff>
      <xdr:row>2</xdr:row>
      <xdr:rowOff>44450</xdr:rowOff>
    </xdr:to>
    <xdr:pic>
      <xdr:nvPicPr>
        <xdr:cNvPr id="3" name="Picture 2">
          <a:extLst>
            <a:ext uri="{FF2B5EF4-FFF2-40B4-BE49-F238E27FC236}">
              <a16:creationId xmlns:a16="http://schemas.microsoft.com/office/drawing/2014/main" id="{7DAE2F4B-47EB-4A46-B6D9-E8360980039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90500"/>
          <a:ext cx="635000" cy="635000"/>
        </a:xfrm>
        <a:prstGeom prst="rect">
          <a:avLst/>
        </a:prstGeom>
      </xdr:spPr>
    </xdr:pic>
    <xdr:clientData/>
  </xdr:twoCellAnchor>
</xdr:wsDr>
</file>

<file path=xl/theme/theme1.xml><?xml version="1.0" encoding="utf-8"?>
<a:theme xmlns:a="http://schemas.openxmlformats.org/drawingml/2006/main" name="CEPA_Theme">
  <a:themeElements>
    <a:clrScheme name="CEPA March 2015">
      <a:dk1>
        <a:sysClr val="windowText" lastClr="000000"/>
      </a:dk1>
      <a:lt1>
        <a:srgbClr val="FFFFFF"/>
      </a:lt1>
      <a:dk2>
        <a:srgbClr val="72B2E2"/>
      </a:dk2>
      <a:lt2>
        <a:srgbClr val="FFFFFF"/>
      </a:lt2>
      <a:accent1>
        <a:srgbClr val="7F7F7F"/>
      </a:accent1>
      <a:accent2>
        <a:srgbClr val="4186CD"/>
      </a:accent2>
      <a:accent3>
        <a:srgbClr val="92D050"/>
      </a:accent3>
      <a:accent4>
        <a:srgbClr val="F0F0F0"/>
      </a:accent4>
      <a:accent5>
        <a:srgbClr val="C6C6C6"/>
      </a:accent5>
      <a:accent6>
        <a:srgbClr val="C00000"/>
      </a:accent6>
      <a:hlink>
        <a:srgbClr val="4186CD"/>
      </a:hlink>
      <a:folHlink>
        <a:srgbClr val="C0000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chemeClr val="accent2"/>
        </a:solidFill>
        <a:ln w="12700" cap="flat" cmpd="sng" algn="ctr">
          <a:noFill/>
          <a:prstDash val="solid"/>
          <a:round/>
          <a:headEnd type="none" w="med" len="med"/>
          <a:tailEnd type="none" w="med" len="med"/>
        </a:ln>
        <a:effectLst/>
      </a:spPr>
      <a:bodyPr vert="horz" wrap="square" lIns="91440" tIns="45720" rIns="91440" bIns="45720" numCol="1" rtlCol="0" anchor="t" anchorCtr="0" compatLnSpc="1">
        <a:prstTxWarp prst="textNoShape">
          <a:avLst/>
        </a:prstTxWarp>
      </a:bodyPr>
      <a:lstStyle>
        <a:defPPr marR="0" algn="ctr" defTabSz="923925" rtl="0" eaLnBrk="0" fontAlgn="base" latinLnBrk="0" hangingPunct="0">
          <a:lnSpc>
            <a:spcPct val="140000"/>
          </a:lnSpc>
          <a:spcBef>
            <a:spcPct val="0"/>
          </a:spcBef>
          <a:spcAft>
            <a:spcPct val="0"/>
          </a:spcAft>
          <a:buClrTx/>
          <a:buSzTx/>
          <a:buFontTx/>
          <a:buNone/>
          <a:tabLst>
            <a:tab pos="0" algn="l"/>
          </a:tabLst>
          <a:defRPr kumimoji="0" sz="1200" b="0" i="0" u="none" strike="noStrike" cap="none" normalizeH="0" baseline="0" dirty="0" smtClean="0">
            <a:ln>
              <a:noFill/>
            </a:ln>
            <a:solidFill>
              <a:schemeClr val="bg1"/>
            </a:solidFill>
            <a:effectLst/>
            <a:latin typeface="Calibri" panose="020F0502020204030204" pitchFamily="34" charset="0"/>
          </a:defRPr>
        </a:defPPr>
      </a:lstStyle>
    </a:spDef>
    <a:lnDef>
      <a:spPr bwMode="auto">
        <a:xfrm>
          <a:off x="0" y="0"/>
          <a:ext cx="1" cy="1"/>
        </a:xfrm>
        <a:custGeom>
          <a:avLst/>
          <a:gdLst/>
          <a:ahLst/>
          <a:cxnLst/>
          <a:rect l="0" t="0" r="0" b="0"/>
          <a:pathLst/>
        </a:custGeom>
        <a:solidFill>
          <a:schemeClr val="accent1"/>
        </a:solidFill>
        <a:ln w="12700" cap="flat" cmpd="sng" algn="ctr">
          <a:solidFill>
            <a:srgbClr val="003366"/>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290513" marR="0" indent="-290513" algn="ctr" defTabSz="923925" rtl="0" eaLnBrk="0" fontAlgn="base" latinLnBrk="0" hangingPunct="0">
          <a:lnSpc>
            <a:spcPct val="140000"/>
          </a:lnSpc>
          <a:spcBef>
            <a:spcPct val="0"/>
          </a:spcBef>
          <a:spcAft>
            <a:spcPct val="0"/>
          </a:spcAft>
          <a:buClrTx/>
          <a:buSzTx/>
          <a:buFontTx/>
          <a:buNone/>
          <a:tabLst>
            <a:tab pos="0" algn="l"/>
          </a:tabLst>
          <a:defRPr kumimoji="0" lang="en-GB" sz="1200" b="0" i="0" u="none" strike="noStrike" cap="none" normalizeH="0" baseline="0" smtClean="0">
            <a:ln>
              <a:noFill/>
            </a:ln>
            <a:solidFill>
              <a:srgbClr val="1F4D9F"/>
            </a:solidFill>
            <a:effectLst/>
            <a:latin typeface="Verdana" pitchFamily="34" charset="0"/>
          </a:defRPr>
        </a:defPPr>
      </a:lstStyle>
    </a:lnDef>
    <a:txDef>
      <a:spPr bwMode="auto">
        <a:noFill/>
        <a:ln w="9525">
          <a:noFill/>
          <a:miter lim="800000"/>
          <a:headEnd/>
          <a:tailEnd/>
        </a:ln>
        <a:effectLst/>
      </a:spPr>
      <a:bodyPr vert="horz" wrap="square" lIns="91440" tIns="45720" rIns="91440" bIns="45720" numCol="1" anchor="t" anchorCtr="0" compatLnSpc="1">
        <a:prstTxWarp prst="textNoShape">
          <a:avLst/>
        </a:prstTxWarp>
      </a:bodyPr>
      <a:lstStyle>
        <a:defPPr>
          <a:defRPr kern="0" dirty="0" smtClean="0"/>
        </a:defPPr>
      </a:lstStyle>
    </a:txDef>
  </a:objectDefaults>
  <a:extraClrSchemeLst>
    <a:extraClrScheme>
      <a:clrScheme name="PowerPoint Template 1">
        <a:dk1>
          <a:srgbClr val="000000"/>
        </a:dk1>
        <a:lt1>
          <a:srgbClr val="FFFFFF"/>
        </a:lt1>
        <a:dk2>
          <a:srgbClr val="000000"/>
        </a:dk2>
        <a:lt2>
          <a:srgbClr val="808080"/>
        </a:lt2>
        <a:accent1>
          <a:srgbClr val="00CC99"/>
        </a:accent1>
        <a:accent2>
          <a:srgbClr val="3333CC"/>
        </a:accent2>
        <a:accent3>
          <a:srgbClr val="FFFFFF"/>
        </a:accent3>
        <a:accent4>
          <a:srgbClr val="000000"/>
        </a:accent4>
        <a:accent5>
          <a:srgbClr val="AAE2CA"/>
        </a:accent5>
        <a:accent6>
          <a:srgbClr val="2D2DB9"/>
        </a:accent6>
        <a:hlink>
          <a:srgbClr val="CCCCFF"/>
        </a:hlink>
        <a:folHlink>
          <a:srgbClr val="B2B2B2"/>
        </a:folHlink>
      </a:clrScheme>
      <a:clrMap bg1="lt1" tx1="dk1" bg2="lt2" tx2="dk2" accent1="accent1" accent2="accent2" accent3="accent3" accent4="accent4" accent5="accent5" accent6="accent6" hlink="hlink" folHlink="folHlink"/>
    </a:extraClrScheme>
    <a:extraClrScheme>
      <a:clrScheme name="PowerPoint Template 2">
        <a:dk1>
          <a:srgbClr val="000000"/>
        </a:dk1>
        <a:lt1>
          <a:srgbClr val="FFFFFF"/>
        </a:lt1>
        <a:dk2>
          <a:srgbClr val="0000FF"/>
        </a:dk2>
        <a:lt2>
          <a:srgbClr val="FFFF00"/>
        </a:lt2>
        <a:accent1>
          <a:srgbClr val="FF9900"/>
        </a:accent1>
        <a:accent2>
          <a:srgbClr val="00FFFF"/>
        </a:accent2>
        <a:accent3>
          <a:srgbClr val="AAAAFF"/>
        </a:accent3>
        <a:accent4>
          <a:srgbClr val="DADADA"/>
        </a:accent4>
        <a:accent5>
          <a:srgbClr val="FFCAAA"/>
        </a:accent5>
        <a:accent6>
          <a:srgbClr val="00E7E7"/>
        </a:accent6>
        <a:hlink>
          <a:srgbClr val="FF0000"/>
        </a:hlink>
        <a:folHlink>
          <a:srgbClr val="969696"/>
        </a:folHlink>
      </a:clrScheme>
      <a:clrMap bg1="dk2" tx1="lt1" bg2="dk1" tx2="lt2" accent1="accent1" accent2="accent2" accent3="accent3" accent4="accent4" accent5="accent5" accent6="accent6" hlink="hlink" folHlink="folHlink"/>
    </a:extraClrScheme>
    <a:extraClrScheme>
      <a:clrScheme name="PowerPoint Template 3">
        <a:dk1>
          <a:srgbClr val="000000"/>
        </a:dk1>
        <a:lt1>
          <a:srgbClr val="FFFFCC"/>
        </a:lt1>
        <a:dk2>
          <a:srgbClr val="808000"/>
        </a:dk2>
        <a:lt2>
          <a:srgbClr val="666633"/>
        </a:lt2>
        <a:accent1>
          <a:srgbClr val="339933"/>
        </a:accent1>
        <a:accent2>
          <a:srgbClr val="800000"/>
        </a:accent2>
        <a:accent3>
          <a:srgbClr val="FFFFE2"/>
        </a:accent3>
        <a:accent4>
          <a:srgbClr val="000000"/>
        </a:accent4>
        <a:accent5>
          <a:srgbClr val="ADCAAD"/>
        </a:accent5>
        <a:accent6>
          <a:srgbClr val="730000"/>
        </a:accent6>
        <a:hlink>
          <a:srgbClr val="0033CC"/>
        </a:hlink>
        <a:folHlink>
          <a:srgbClr val="FFCC66"/>
        </a:folHlink>
      </a:clrScheme>
      <a:clrMap bg1="lt1" tx1="dk1" bg2="lt2" tx2="dk2" accent1="accent1" accent2="accent2" accent3="accent3" accent4="accent4" accent5="accent5" accent6="accent6" hlink="hlink" folHlink="folHlink"/>
    </a:extraClrScheme>
    <a:extraClrScheme>
      <a:clrScheme name="PowerPoint Template 4">
        <a:dk1>
          <a:srgbClr val="000000"/>
        </a:dk1>
        <a:lt1>
          <a:srgbClr val="FFFFFF"/>
        </a:lt1>
        <a:dk2>
          <a:srgbClr val="000000"/>
        </a:dk2>
        <a:lt2>
          <a:srgbClr val="333333"/>
        </a:lt2>
        <a:accent1>
          <a:srgbClr val="DDDDDD"/>
        </a:accent1>
        <a:accent2>
          <a:srgbClr val="808080"/>
        </a:accent2>
        <a:accent3>
          <a:srgbClr val="FFFFFF"/>
        </a:accent3>
        <a:accent4>
          <a:srgbClr val="000000"/>
        </a:accent4>
        <a:accent5>
          <a:srgbClr val="EBEBEB"/>
        </a:accent5>
        <a:accent6>
          <a:srgbClr val="737373"/>
        </a:accent6>
        <a:hlink>
          <a:srgbClr val="4D4D4D"/>
        </a:hlink>
        <a:folHlink>
          <a:srgbClr val="EAEAEA"/>
        </a:folHlink>
      </a:clrScheme>
      <a:clrMap bg1="lt1" tx1="dk1" bg2="lt2" tx2="dk2" accent1="accent1" accent2="accent2" accent3="accent3" accent4="accent4" accent5="accent5" accent6="accent6" hlink="hlink" folHlink="folHlink"/>
    </a:extraClrScheme>
    <a:extraClrScheme>
      <a:clrScheme name="PowerPoint Template 5">
        <a:dk1>
          <a:srgbClr val="000000"/>
        </a:dk1>
        <a:lt1>
          <a:srgbClr val="FFFFFF"/>
        </a:lt1>
        <a:dk2>
          <a:srgbClr val="000000"/>
        </a:dk2>
        <a:lt2>
          <a:srgbClr val="808080"/>
        </a:lt2>
        <a:accent1>
          <a:srgbClr val="FFCC66"/>
        </a:accent1>
        <a:accent2>
          <a:srgbClr val="0000FF"/>
        </a:accent2>
        <a:accent3>
          <a:srgbClr val="FFFFFF"/>
        </a:accent3>
        <a:accent4>
          <a:srgbClr val="000000"/>
        </a:accent4>
        <a:accent5>
          <a:srgbClr val="FFE2B8"/>
        </a:accent5>
        <a:accent6>
          <a:srgbClr val="0000E7"/>
        </a:accent6>
        <a:hlink>
          <a:srgbClr val="CC00CC"/>
        </a:hlink>
        <a:folHlink>
          <a:srgbClr val="C0C0C0"/>
        </a:folHlink>
      </a:clrScheme>
      <a:clrMap bg1="lt1" tx1="dk1" bg2="lt2" tx2="dk2" accent1="accent1" accent2="accent2" accent3="accent3" accent4="accent4" accent5="accent5" accent6="accent6" hlink="hlink" folHlink="folHlink"/>
    </a:extraClrScheme>
    <a:extraClrScheme>
      <a:clrScheme name="PowerPoint Template 6">
        <a:dk1>
          <a:srgbClr val="000000"/>
        </a:dk1>
        <a:lt1>
          <a:srgbClr val="FFFFFF"/>
        </a:lt1>
        <a:dk2>
          <a:srgbClr val="000000"/>
        </a:dk2>
        <a:lt2>
          <a:srgbClr val="808080"/>
        </a:lt2>
        <a:accent1>
          <a:srgbClr val="C0C0C0"/>
        </a:accent1>
        <a:accent2>
          <a:srgbClr val="0066FF"/>
        </a:accent2>
        <a:accent3>
          <a:srgbClr val="FFFFFF"/>
        </a:accent3>
        <a:accent4>
          <a:srgbClr val="000000"/>
        </a:accent4>
        <a:accent5>
          <a:srgbClr val="DCDCDC"/>
        </a:accent5>
        <a:accent6>
          <a:srgbClr val="005CE7"/>
        </a:accent6>
        <a:hlink>
          <a:srgbClr val="FF0000"/>
        </a:hlink>
        <a:folHlink>
          <a:srgbClr val="009900"/>
        </a:folHlink>
      </a:clrScheme>
      <a:clrMap bg1="lt1" tx1="dk1" bg2="lt2" tx2="dk2" accent1="accent1" accent2="accent2" accent3="accent3" accent4="accent4" accent5="accent5" accent6="accent6" hlink="hlink" folHlink="folHlink"/>
    </a:extraClrScheme>
    <a:extraClrScheme>
      <a:clrScheme name="PowerPoint Template 7">
        <a:dk1>
          <a:srgbClr val="000000"/>
        </a:dk1>
        <a:lt1>
          <a:srgbClr val="FFFFFF"/>
        </a:lt1>
        <a:dk2>
          <a:srgbClr val="000000"/>
        </a:dk2>
        <a:lt2>
          <a:srgbClr val="808080"/>
        </a:lt2>
        <a:accent1>
          <a:srgbClr val="3399FF"/>
        </a:accent1>
        <a:accent2>
          <a:srgbClr val="99FFCC"/>
        </a:accent2>
        <a:accent3>
          <a:srgbClr val="FFFFFF"/>
        </a:accent3>
        <a:accent4>
          <a:srgbClr val="000000"/>
        </a:accent4>
        <a:accent5>
          <a:srgbClr val="ADCAFF"/>
        </a:accent5>
        <a:accent6>
          <a:srgbClr val="8AE7B9"/>
        </a:accent6>
        <a:hlink>
          <a:srgbClr val="CC00CC"/>
        </a:hlink>
        <a:folHlink>
          <a:srgbClr val="B2B2B2"/>
        </a:folHlink>
      </a:clrScheme>
      <a:clrMap bg1="lt1" tx1="dk1" bg2="lt2" tx2="dk2" accent1="accent1" accent2="accent2" accent3="accent3" accent4="accent4" accent5="accent5" accent6="accent6" hlink="hlink" folHlink="folHlink"/>
    </a:extraClrScheme>
  </a:extraClrSchemeLst>
  <a:extLst>
    <a:ext uri="{05A4C25C-085E-4340-85A3-A5531E510DB2}">
      <thm15:themeFamily xmlns:thm15="http://schemas.microsoft.com/office/thememl/2012/main" name="CEPA_Theme" id="{0412B1F8-0C60-43ED-A4A2-F227F2FE1C93}" vid="{8FA2A97E-24C2-401B-B1F9-EB3F5B513BA9}"/>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D16"/>
  <sheetViews>
    <sheetView showGridLines="0" showRowColHeaders="0" zoomScaleNormal="100" workbookViewId="0">
      <selection activeCell="E15" sqref="E15"/>
    </sheetView>
  </sheetViews>
  <sheetFormatPr defaultColWidth="0" defaultRowHeight="15" x14ac:dyDescent="0.25"/>
  <cols>
    <col min="1" max="1" width="2.7109375" customWidth="1"/>
    <col min="2" max="2" width="12.7109375" style="3" customWidth="1"/>
    <col min="3" max="3" width="90.7109375" customWidth="1"/>
    <col min="4" max="4" width="2.7109375" customWidth="1"/>
    <col min="5" max="16384" width="9.28515625" hidden="1"/>
  </cols>
  <sheetData>
    <row r="2" spans="2:3" ht="46.5" x14ac:dyDescent="0.7">
      <c r="C2" s="4" t="s">
        <v>129</v>
      </c>
    </row>
    <row r="4" spans="2:3" ht="21" x14ac:dyDescent="0.35">
      <c r="C4" s="5" t="s">
        <v>131</v>
      </c>
    </row>
    <row r="6" spans="2:3" x14ac:dyDescent="0.25">
      <c r="B6" s="3" t="s">
        <v>0</v>
      </c>
      <c r="C6" s="6" t="s">
        <v>1</v>
      </c>
    </row>
    <row r="8" spans="2:3" x14ac:dyDescent="0.25">
      <c r="B8" s="3" t="s">
        <v>2</v>
      </c>
      <c r="C8" s="6" t="s">
        <v>3</v>
      </c>
    </row>
    <row r="10" spans="2:3" x14ac:dyDescent="0.25">
      <c r="B10" s="3" t="s">
        <v>4</v>
      </c>
      <c r="C10" s="7">
        <v>43259</v>
      </c>
    </row>
    <row r="12" spans="2:3" ht="165" x14ac:dyDescent="0.25">
      <c r="B12" s="3" t="s">
        <v>10</v>
      </c>
      <c r="C12" s="8" t="s">
        <v>130</v>
      </c>
    </row>
    <row r="14" spans="2:3" ht="60" x14ac:dyDescent="0.25">
      <c r="B14" s="3" t="s">
        <v>5</v>
      </c>
      <c r="C14" s="8" t="s">
        <v>132</v>
      </c>
    </row>
    <row r="16" spans="2:3" x14ac:dyDescent="0.25">
      <c r="C16" s="17"/>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43"/>
  <sheetViews>
    <sheetView showGridLines="0" tabSelected="1" zoomScale="80" zoomScaleNormal="80" workbookViewId="0">
      <pane xSplit="3" ySplit="3" topLeftCell="H4" activePane="bottomRight" state="frozen"/>
      <selection pane="topRight"/>
      <selection pane="bottomLeft"/>
      <selection pane="bottomRight" activeCell="L6" sqref="L6"/>
    </sheetView>
  </sheetViews>
  <sheetFormatPr defaultColWidth="9.28515625" defaultRowHeight="15" x14ac:dyDescent="0.25"/>
  <cols>
    <col min="1" max="2" width="2.7109375" style="1" customWidth="1"/>
    <col min="3" max="3" width="9" style="1" customWidth="1"/>
    <col min="4" max="4" width="20" style="1" bestFit="1" customWidth="1"/>
    <col min="5" max="5" width="28.28515625" style="1" customWidth="1"/>
    <col min="6" max="6" width="19.42578125" style="1" customWidth="1"/>
    <col min="7" max="7" width="104.85546875" style="1" customWidth="1"/>
    <col min="8" max="8" width="2.7109375" style="1" customWidth="1"/>
    <col min="9" max="9" width="14.28515625" style="1" customWidth="1"/>
    <col min="10" max="10" width="28.5703125" style="1" customWidth="1"/>
    <col min="11" max="11" width="14.28515625" style="1" customWidth="1"/>
    <col min="12" max="12" width="100" style="1" customWidth="1"/>
    <col min="13" max="13" width="2.7109375" style="1" customWidth="1"/>
    <col min="14" max="14" width="14.28515625" style="1" customWidth="1"/>
    <col min="15" max="16384" width="9.28515625" style="1"/>
  </cols>
  <sheetData>
    <row r="1" spans="1:14" s="9" customFormat="1" x14ac:dyDescent="0.25">
      <c r="A1" s="16" t="s">
        <v>118</v>
      </c>
    </row>
    <row r="3" spans="1:14" s="12" customFormat="1" ht="45" x14ac:dyDescent="0.25">
      <c r="C3" s="13" t="s">
        <v>6</v>
      </c>
      <c r="D3" s="14" t="s">
        <v>8</v>
      </c>
      <c r="E3" s="14" t="s">
        <v>9</v>
      </c>
      <c r="F3" s="14" t="s">
        <v>11</v>
      </c>
      <c r="G3" s="14" t="s">
        <v>10</v>
      </c>
      <c r="I3" s="18" t="s">
        <v>133</v>
      </c>
      <c r="J3" s="18" t="s">
        <v>137</v>
      </c>
      <c r="K3" s="18" t="s">
        <v>135</v>
      </c>
      <c r="L3" s="18" t="s">
        <v>134</v>
      </c>
      <c r="N3" s="20" t="s">
        <v>171</v>
      </c>
    </row>
    <row r="4" spans="1:14" ht="150" x14ac:dyDescent="0.25">
      <c r="C4" s="11" t="e">
        <f>#REF!+1</f>
        <v>#REF!</v>
      </c>
      <c r="D4" s="11" t="s">
        <v>13</v>
      </c>
      <c r="E4" s="11" t="s">
        <v>14</v>
      </c>
      <c r="F4" s="11" t="s">
        <v>117</v>
      </c>
      <c r="G4" s="11" t="s">
        <v>12</v>
      </c>
      <c r="I4" s="32" t="s">
        <v>136</v>
      </c>
      <c r="J4" s="32" t="s">
        <v>183</v>
      </c>
      <c r="K4" s="32" t="s">
        <v>175</v>
      </c>
      <c r="L4" s="32" t="s">
        <v>193</v>
      </c>
      <c r="N4" s="1" t="str">
        <f>IFERROR(INDEX(Aligning_EDCM_Issues!$H$4:$H$50,MATCH($C4,Aligning_EDCM_Issues!$B$4:$B$50,0)),IFERROR(INDEX(Aligning_EDCM_Issues!$B$4:$B$50,MATCH($C4,Aligning_EDCM_Issues!$H$4:$H$50,0)),""))</f>
        <v/>
      </c>
    </row>
    <row r="5" spans="1:14" ht="30" x14ac:dyDescent="0.25">
      <c r="C5" s="11" t="e">
        <f t="shared" ref="C5:C37" si="0">C4+1</f>
        <v>#REF!</v>
      </c>
      <c r="D5" s="11" t="s">
        <v>15</v>
      </c>
      <c r="E5" s="11" t="s">
        <v>16</v>
      </c>
      <c r="F5" s="11" t="s">
        <v>100</v>
      </c>
      <c r="G5" s="11" t="s">
        <v>17</v>
      </c>
      <c r="I5" s="29" t="s">
        <v>140</v>
      </c>
      <c r="J5" s="29" t="s">
        <v>141</v>
      </c>
      <c r="K5" s="29" t="s">
        <v>139</v>
      </c>
      <c r="L5" s="29"/>
      <c r="N5" s="1" t="str">
        <f>IFERROR(INDEX(Aligning_EDCM_Issues!$H$4:$H$50,MATCH($C5,Aligning_EDCM_Issues!$B$4:$B$50,0)),IFERROR(INDEX(Aligning_EDCM_Issues!$B$4:$B$50,MATCH($C5,Aligning_EDCM_Issues!$H$4:$H$50,0)),""))</f>
        <v/>
      </c>
    </row>
    <row r="6" spans="1:14" ht="135" x14ac:dyDescent="0.25">
      <c r="C6" s="11" t="e">
        <f t="shared" si="0"/>
        <v>#REF!</v>
      </c>
      <c r="D6" s="11" t="s">
        <v>18</v>
      </c>
      <c r="E6" s="11" t="s">
        <v>19</v>
      </c>
      <c r="F6" s="11" t="s">
        <v>100</v>
      </c>
      <c r="G6" s="11" t="s">
        <v>20</v>
      </c>
      <c r="I6" s="29" t="s">
        <v>140</v>
      </c>
      <c r="J6" s="29" t="s">
        <v>192</v>
      </c>
      <c r="K6" s="29" t="s">
        <v>139</v>
      </c>
      <c r="L6" s="29"/>
      <c r="N6" s="1" t="str">
        <f>IFERROR(INDEX(Aligning_EDCM_Issues!$H$4:$H$50,MATCH($C6,Aligning_EDCM_Issues!$B$4:$B$50,0)),IFERROR(INDEX(Aligning_EDCM_Issues!$B$4:$B$50,MATCH($C6,Aligning_EDCM_Issues!$H$4:$H$50,0)),""))</f>
        <v/>
      </c>
    </row>
    <row r="7" spans="1:14" ht="30" x14ac:dyDescent="0.25">
      <c r="C7" s="11" t="e">
        <f t="shared" si="0"/>
        <v>#REF!</v>
      </c>
      <c r="D7" s="11" t="s">
        <v>18</v>
      </c>
      <c r="E7" s="11" t="s">
        <v>21</v>
      </c>
      <c r="F7" s="11" t="s">
        <v>101</v>
      </c>
      <c r="G7" s="11" t="s">
        <v>22</v>
      </c>
      <c r="I7" s="19" t="s">
        <v>185</v>
      </c>
      <c r="J7" s="19"/>
      <c r="K7" s="19" t="s">
        <v>185</v>
      </c>
      <c r="L7" s="19"/>
      <c r="N7" s="1" t="str">
        <f>IFERROR(INDEX(Aligning_EDCM_Issues!$H$4:$H$50,MATCH($C7,Aligning_EDCM_Issues!$B$4:$B$50,0)),IFERROR(INDEX(Aligning_EDCM_Issues!$B$4:$B$50,MATCH($C7,Aligning_EDCM_Issues!$H$4:$H$50,0)),""))</f>
        <v/>
      </c>
    </row>
    <row r="8" spans="1:14" ht="60" x14ac:dyDescent="0.25">
      <c r="C8" s="11" t="e">
        <f t="shared" si="0"/>
        <v>#REF!</v>
      </c>
      <c r="D8" s="11" t="s">
        <v>18</v>
      </c>
      <c r="E8" s="11" t="s">
        <v>23</v>
      </c>
      <c r="F8" s="11" t="s">
        <v>101</v>
      </c>
      <c r="G8" s="11" t="s">
        <v>24</v>
      </c>
      <c r="I8" s="29" t="s">
        <v>136</v>
      </c>
      <c r="J8" s="29" t="s">
        <v>138</v>
      </c>
      <c r="K8" s="29" t="s">
        <v>181</v>
      </c>
      <c r="L8" s="29" t="s">
        <v>182</v>
      </c>
      <c r="N8" s="1" t="str">
        <f>IFERROR(INDEX(Aligning_EDCM_Issues!$H$4:$H$50,MATCH($C8,Aligning_EDCM_Issues!$B$4:$B$50,0)),IFERROR(INDEX(Aligning_EDCM_Issues!$B$4:$B$50,MATCH($C8,Aligning_EDCM_Issues!$H$4:$H$50,0)),""))</f>
        <v/>
      </c>
    </row>
    <row r="9" spans="1:14" ht="60" x14ac:dyDescent="0.25">
      <c r="C9" s="11" t="e">
        <f t="shared" si="0"/>
        <v>#REF!</v>
      </c>
      <c r="D9" s="11" t="s">
        <v>18</v>
      </c>
      <c r="E9" s="11" t="s">
        <v>25</v>
      </c>
      <c r="F9" s="11" t="s">
        <v>101</v>
      </c>
      <c r="G9" s="11" t="s">
        <v>26</v>
      </c>
      <c r="I9" s="19" t="s">
        <v>185</v>
      </c>
      <c r="J9" s="19"/>
      <c r="K9" s="19" t="s">
        <v>185</v>
      </c>
      <c r="L9" s="19"/>
      <c r="N9" s="1" t="str">
        <f>IFERROR(INDEX(Aligning_EDCM_Issues!$H$4:$H$50,MATCH($C9,Aligning_EDCM_Issues!$B$4:$B$50,0)),IFERROR(INDEX(Aligning_EDCM_Issues!$B$4:$B$50,MATCH($C9,Aligning_EDCM_Issues!$H$4:$H$50,0)),""))</f>
        <v/>
      </c>
    </row>
    <row r="10" spans="1:14" ht="75" x14ac:dyDescent="0.25">
      <c r="C10" s="11" t="e">
        <f t="shared" si="0"/>
        <v>#REF!</v>
      </c>
      <c r="D10" s="11" t="s">
        <v>27</v>
      </c>
      <c r="E10" s="11" t="s">
        <v>28</v>
      </c>
      <c r="F10" s="11" t="s">
        <v>102</v>
      </c>
      <c r="G10" s="11" t="s">
        <v>29</v>
      </c>
      <c r="I10" s="29" t="s">
        <v>140</v>
      </c>
      <c r="J10" s="29" t="s">
        <v>145</v>
      </c>
      <c r="K10" s="29" t="s">
        <v>139</v>
      </c>
      <c r="L10" s="29"/>
      <c r="N10" s="1" t="str">
        <f>IFERROR(INDEX(Aligning_EDCM_Issues!$H$4:$H$50,MATCH($C10,Aligning_EDCM_Issues!$B$4:$B$50,0)),IFERROR(INDEX(Aligning_EDCM_Issues!$B$4:$B$50,MATCH($C10,Aligning_EDCM_Issues!$H$4:$H$50,0)),""))</f>
        <v/>
      </c>
    </row>
    <row r="11" spans="1:14" ht="60" x14ac:dyDescent="0.25">
      <c r="C11" s="11" t="e">
        <f t="shared" si="0"/>
        <v>#REF!</v>
      </c>
      <c r="D11" s="11" t="s">
        <v>27</v>
      </c>
      <c r="E11" s="11" t="s">
        <v>30</v>
      </c>
      <c r="F11" s="11" t="s">
        <v>103</v>
      </c>
      <c r="G11" s="11" t="s">
        <v>31</v>
      </c>
      <c r="I11" s="29" t="s">
        <v>136</v>
      </c>
      <c r="J11" s="29" t="s">
        <v>138</v>
      </c>
      <c r="K11" s="29" t="s">
        <v>178</v>
      </c>
      <c r="L11" s="29" t="s">
        <v>168</v>
      </c>
      <c r="N11" s="1" t="str">
        <f>IFERROR(INDEX(Aligning_EDCM_Issues!$H$4:$H$50,MATCH($C11,Aligning_EDCM_Issues!$B$4:$B$50,0)),IFERROR(INDEX(Aligning_EDCM_Issues!$B$4:$B$50,MATCH($C11,Aligning_EDCM_Issues!$H$4:$H$50,0)),""))</f>
        <v/>
      </c>
    </row>
    <row r="12" spans="1:14" ht="60" x14ac:dyDescent="0.25">
      <c r="C12" s="11" t="e">
        <f t="shared" si="0"/>
        <v>#REF!</v>
      </c>
      <c r="D12" s="11" t="s">
        <v>32</v>
      </c>
      <c r="E12" s="11" t="s">
        <v>33</v>
      </c>
      <c r="F12" s="11" t="s">
        <v>104</v>
      </c>
      <c r="G12" s="11" t="s">
        <v>34</v>
      </c>
      <c r="I12" s="29" t="s">
        <v>136</v>
      </c>
      <c r="J12" s="29" t="s">
        <v>138</v>
      </c>
      <c r="K12" s="29" t="s">
        <v>178</v>
      </c>
      <c r="L12" s="31" t="s">
        <v>142</v>
      </c>
      <c r="N12" s="1" t="str">
        <f>IFERROR(INDEX(Aligning_EDCM_Issues!$H$4:$H$50,MATCH($C12,Aligning_EDCM_Issues!$B$4:$B$50,0)),IFERROR(INDEX(Aligning_EDCM_Issues!$B$4:$B$50,MATCH($C12,Aligning_EDCM_Issues!$H$4:$H$50,0)),""))</f>
        <v/>
      </c>
    </row>
    <row r="13" spans="1:14" ht="60" x14ac:dyDescent="0.25">
      <c r="C13" s="11" t="e">
        <f t="shared" si="0"/>
        <v>#REF!</v>
      </c>
      <c r="D13" s="11" t="s">
        <v>32</v>
      </c>
      <c r="E13" s="11" t="s">
        <v>35</v>
      </c>
      <c r="F13" s="11" t="s">
        <v>105</v>
      </c>
      <c r="G13" s="11" t="s">
        <v>36</v>
      </c>
      <c r="I13" s="29" t="s">
        <v>136</v>
      </c>
      <c r="J13" s="29" t="s">
        <v>138</v>
      </c>
      <c r="K13" s="29" t="s">
        <v>178</v>
      </c>
      <c r="L13" s="31"/>
      <c r="N13" s="1" t="str">
        <f>IFERROR(INDEX(Aligning_EDCM_Issues!$H$4:$H$50,MATCH($C13,Aligning_EDCM_Issues!$B$4:$B$50,0)),IFERROR(INDEX(Aligning_EDCM_Issues!$B$4:$B$50,MATCH($C13,Aligning_EDCM_Issues!$H$4:$H$50,0)),""))</f>
        <v/>
      </c>
    </row>
    <row r="14" spans="1:14" ht="60" x14ac:dyDescent="0.25">
      <c r="C14" s="11" t="e">
        <f t="shared" si="0"/>
        <v>#REF!</v>
      </c>
      <c r="D14" s="11" t="s">
        <v>32</v>
      </c>
      <c r="E14" s="11" t="s">
        <v>37</v>
      </c>
      <c r="F14" s="11" t="s">
        <v>106</v>
      </c>
      <c r="G14" s="11" t="s">
        <v>38</v>
      </c>
      <c r="I14" s="29" t="s">
        <v>136</v>
      </c>
      <c r="J14" s="29" t="s">
        <v>138</v>
      </c>
      <c r="K14" s="29" t="s">
        <v>178</v>
      </c>
      <c r="L14" s="31"/>
      <c r="N14" s="1" t="str">
        <f>IFERROR(INDEX(Aligning_EDCM_Issues!$H$4:$H$50,MATCH($C14,Aligning_EDCM_Issues!$B$4:$B$50,0)),IFERROR(INDEX(Aligning_EDCM_Issues!$B$4:$B$50,MATCH($C14,Aligning_EDCM_Issues!$H$4:$H$50,0)),""))</f>
        <v/>
      </c>
    </row>
    <row r="15" spans="1:14" ht="150" x14ac:dyDescent="0.25">
      <c r="C15" s="11" t="e">
        <f t="shared" si="0"/>
        <v>#REF!</v>
      </c>
      <c r="D15" s="11" t="s">
        <v>39</v>
      </c>
      <c r="E15" s="11" t="s">
        <v>33</v>
      </c>
      <c r="F15" s="11" t="s">
        <v>105</v>
      </c>
      <c r="G15" s="11" t="s">
        <v>40</v>
      </c>
      <c r="I15" s="29" t="s">
        <v>144</v>
      </c>
      <c r="J15" s="29" t="s">
        <v>146</v>
      </c>
      <c r="K15" s="29" t="s">
        <v>173</v>
      </c>
      <c r="L15" s="29" t="s">
        <v>143</v>
      </c>
      <c r="N15" s="1" t="str">
        <f>IFERROR(INDEX(Aligning_EDCM_Issues!$H$4:$H$50,MATCH($C15,Aligning_EDCM_Issues!$B$4:$B$50,0)),IFERROR(INDEX(Aligning_EDCM_Issues!$B$4:$B$50,MATCH($C15,Aligning_EDCM_Issues!$H$4:$H$50,0)),""))</f>
        <v/>
      </c>
    </row>
    <row r="16" spans="1:14" ht="330" x14ac:dyDescent="0.25">
      <c r="C16" s="11" t="e">
        <f t="shared" si="0"/>
        <v>#REF!</v>
      </c>
      <c r="D16" s="11" t="s">
        <v>41</v>
      </c>
      <c r="E16" s="11" t="s">
        <v>42</v>
      </c>
      <c r="F16" s="11" t="s">
        <v>105</v>
      </c>
      <c r="G16" s="11" t="s">
        <v>43</v>
      </c>
      <c r="I16" s="29" t="s">
        <v>136</v>
      </c>
      <c r="J16" s="29" t="s">
        <v>138</v>
      </c>
      <c r="K16" s="29" t="s">
        <v>178</v>
      </c>
      <c r="L16" s="29" t="s">
        <v>169</v>
      </c>
      <c r="N16" s="1" t="str">
        <f>IFERROR(INDEX(Aligning_EDCM_Issues!$H$4:$H$50,MATCH($C16,Aligning_EDCM_Issues!$B$4:$B$50,0)),IFERROR(INDEX(Aligning_EDCM_Issues!$B$4:$B$50,MATCH($C16,Aligning_EDCM_Issues!$H$4:$H$50,0)),""))</f>
        <v/>
      </c>
    </row>
    <row r="17" spans="3:14" ht="60" x14ac:dyDescent="0.25">
      <c r="C17" s="11" t="e">
        <f t="shared" si="0"/>
        <v>#REF!</v>
      </c>
      <c r="D17" s="11" t="s">
        <v>44</v>
      </c>
      <c r="E17" s="11" t="s">
        <v>45</v>
      </c>
      <c r="F17" s="11" t="s">
        <v>107</v>
      </c>
      <c r="G17" s="11" t="s">
        <v>46</v>
      </c>
      <c r="I17" s="29" t="s">
        <v>136</v>
      </c>
      <c r="J17" s="29" t="s">
        <v>138</v>
      </c>
      <c r="K17" s="29" t="s">
        <v>178</v>
      </c>
      <c r="L17" s="29" t="s">
        <v>147</v>
      </c>
      <c r="N17" s="1" t="str">
        <f>IFERROR(INDEX(Aligning_EDCM_Issues!$H$4:$H$50,MATCH($C17,Aligning_EDCM_Issues!$B$4:$B$50,0)),IFERROR(INDEX(Aligning_EDCM_Issues!$B$4:$B$50,MATCH($C17,Aligning_EDCM_Issues!$H$4:$H$50,0)),""))</f>
        <v/>
      </c>
    </row>
    <row r="18" spans="3:14" ht="60" x14ac:dyDescent="0.25">
      <c r="C18" s="11" t="e">
        <f t="shared" si="0"/>
        <v>#REF!</v>
      </c>
      <c r="D18" s="11" t="s">
        <v>44</v>
      </c>
      <c r="E18" s="11" t="s">
        <v>47</v>
      </c>
      <c r="F18" s="11" t="s">
        <v>108</v>
      </c>
      <c r="G18" s="11" t="s">
        <v>48</v>
      </c>
      <c r="I18" s="29" t="s">
        <v>136</v>
      </c>
      <c r="J18" s="29" t="s">
        <v>138</v>
      </c>
      <c r="K18" s="29" t="s">
        <v>178</v>
      </c>
      <c r="L18" s="29" t="s">
        <v>148</v>
      </c>
      <c r="N18" s="1" t="str">
        <f>IFERROR(INDEX(Aligning_EDCM_Issues!$H$4:$H$50,MATCH($C18,Aligning_EDCM_Issues!$B$4:$B$50,0)),IFERROR(INDEX(Aligning_EDCM_Issues!$B$4:$B$50,MATCH($C18,Aligning_EDCM_Issues!$H$4:$H$50,0)),""))</f>
        <v/>
      </c>
    </row>
    <row r="19" spans="3:14" ht="45" x14ac:dyDescent="0.25">
      <c r="C19" s="11" t="e">
        <f t="shared" si="0"/>
        <v>#REF!</v>
      </c>
      <c r="D19" s="11" t="s">
        <v>49</v>
      </c>
      <c r="E19" s="11" t="s">
        <v>50</v>
      </c>
      <c r="F19" s="11" t="s">
        <v>109</v>
      </c>
      <c r="G19" s="11" t="s">
        <v>51</v>
      </c>
      <c r="I19" s="29" t="s">
        <v>140</v>
      </c>
      <c r="J19" s="29" t="s">
        <v>149</v>
      </c>
      <c r="K19" s="29" t="s">
        <v>139</v>
      </c>
      <c r="L19" s="29"/>
      <c r="N19" s="1" t="str">
        <f>IFERROR(INDEX(Aligning_EDCM_Issues!$H$4:$H$50,MATCH($C19,Aligning_EDCM_Issues!$B$4:$B$50,0)),IFERROR(INDEX(Aligning_EDCM_Issues!$B$4:$B$50,MATCH($C19,Aligning_EDCM_Issues!$H$4:$H$50,0)),""))</f>
        <v/>
      </c>
    </row>
    <row r="20" spans="3:14" ht="45" x14ac:dyDescent="0.25">
      <c r="C20" s="11" t="e">
        <f t="shared" si="0"/>
        <v>#REF!</v>
      </c>
      <c r="D20" s="11" t="s">
        <v>52</v>
      </c>
      <c r="E20" s="11" t="s">
        <v>53</v>
      </c>
      <c r="F20" s="11" t="s">
        <v>108</v>
      </c>
      <c r="G20" s="11" t="s">
        <v>54</v>
      </c>
      <c r="I20" s="29" t="s">
        <v>140</v>
      </c>
      <c r="J20" s="29" t="s">
        <v>150</v>
      </c>
      <c r="K20" s="29" t="s">
        <v>139</v>
      </c>
      <c r="L20" s="29"/>
      <c r="N20" s="1" t="str">
        <f>IFERROR(INDEX(Aligning_EDCM_Issues!$H$4:$H$50,MATCH($C20,Aligning_EDCM_Issues!$B$4:$B$50,0)),IFERROR(INDEX(Aligning_EDCM_Issues!$B$4:$B$50,MATCH($C20,Aligning_EDCM_Issues!$H$4:$H$50,0)),""))</f>
        <v/>
      </c>
    </row>
    <row r="21" spans="3:14" ht="135" x14ac:dyDescent="0.25">
      <c r="C21" s="11" t="e">
        <f t="shared" si="0"/>
        <v>#REF!</v>
      </c>
      <c r="D21" s="11" t="s">
        <v>55</v>
      </c>
      <c r="E21" s="11" t="s">
        <v>56</v>
      </c>
      <c r="F21" s="11" t="s">
        <v>110</v>
      </c>
      <c r="G21" s="11" t="s">
        <v>57</v>
      </c>
      <c r="I21" s="29" t="s">
        <v>140</v>
      </c>
      <c r="J21" s="29" t="s">
        <v>151</v>
      </c>
      <c r="K21" s="29" t="s">
        <v>139</v>
      </c>
      <c r="L21" s="29"/>
      <c r="N21" s="1" t="str">
        <f>IFERROR(INDEX(Aligning_EDCM_Issues!$H$4:$H$50,MATCH($C21,Aligning_EDCM_Issues!$B$4:$B$50,0)),IFERROR(INDEX(Aligning_EDCM_Issues!$B$4:$B$50,MATCH($C21,Aligning_EDCM_Issues!$H$4:$H$50,0)),""))</f>
        <v/>
      </c>
    </row>
    <row r="22" spans="3:14" ht="45" x14ac:dyDescent="0.25">
      <c r="C22" s="11" t="e">
        <f t="shared" si="0"/>
        <v>#REF!</v>
      </c>
      <c r="D22" s="11" t="s">
        <v>58</v>
      </c>
      <c r="E22" s="11" t="s">
        <v>59</v>
      </c>
      <c r="F22" s="11" t="s">
        <v>111</v>
      </c>
      <c r="G22" s="11" t="s">
        <v>60</v>
      </c>
      <c r="I22" s="29" t="s">
        <v>140</v>
      </c>
      <c r="J22" s="29" t="s">
        <v>149</v>
      </c>
      <c r="K22" s="29" t="s">
        <v>139</v>
      </c>
      <c r="L22" s="29"/>
      <c r="N22" s="1" t="str">
        <f>IFERROR(INDEX(Aligning_EDCM_Issues!$H$4:$H$50,MATCH($C22,Aligning_EDCM_Issues!$B$4:$B$50,0)),IFERROR(INDEX(Aligning_EDCM_Issues!$B$4:$B$50,MATCH($C22,Aligning_EDCM_Issues!$H$4:$H$50,0)),""))</f>
        <v/>
      </c>
    </row>
    <row r="23" spans="3:14" ht="150" x14ac:dyDescent="0.25">
      <c r="C23" s="11" t="e">
        <f t="shared" si="0"/>
        <v>#REF!</v>
      </c>
      <c r="D23" s="11" t="s">
        <v>61</v>
      </c>
      <c r="E23" s="11" t="s">
        <v>62</v>
      </c>
      <c r="F23" s="11" t="s">
        <v>108</v>
      </c>
      <c r="G23" s="11" t="s">
        <v>63</v>
      </c>
      <c r="I23" s="29" t="s">
        <v>144</v>
      </c>
      <c r="J23" s="29" t="s">
        <v>146</v>
      </c>
      <c r="K23" s="29" t="s">
        <v>173</v>
      </c>
      <c r="L23" s="30" t="s">
        <v>152</v>
      </c>
      <c r="N23" s="1" t="str">
        <f>IFERROR(INDEX(Aligning_EDCM_Issues!$H$4:$H$50,MATCH($C23,Aligning_EDCM_Issues!$B$4:$B$50,0)),IFERROR(INDEX(Aligning_EDCM_Issues!$B$4:$B$50,MATCH($C23,Aligning_EDCM_Issues!$H$4:$H$50,0)),""))</f>
        <v/>
      </c>
    </row>
    <row r="24" spans="3:14" ht="360" x14ac:dyDescent="0.25">
      <c r="C24" s="11" t="e">
        <f t="shared" si="0"/>
        <v>#REF!</v>
      </c>
      <c r="D24" s="11" t="s">
        <v>64</v>
      </c>
      <c r="E24" s="11" t="s">
        <v>65</v>
      </c>
      <c r="F24" s="11" t="s">
        <v>108</v>
      </c>
      <c r="G24" s="11" t="s">
        <v>66</v>
      </c>
      <c r="I24" s="29" t="s">
        <v>144</v>
      </c>
      <c r="J24" s="29" t="s">
        <v>194</v>
      </c>
      <c r="K24" s="29" t="s">
        <v>173</v>
      </c>
      <c r="L24" s="29" t="s">
        <v>195</v>
      </c>
      <c r="N24" s="1" t="str">
        <f>IFERROR(INDEX(Aligning_EDCM_Issues!$H$4:$H$50,MATCH($C24,Aligning_EDCM_Issues!$B$4:$B$50,0)),IFERROR(INDEX(Aligning_EDCM_Issues!$B$4:$B$50,MATCH($C24,Aligning_EDCM_Issues!$H$4:$H$50,0)),""))</f>
        <v/>
      </c>
    </row>
    <row r="25" spans="3:14" ht="60" x14ac:dyDescent="0.25">
      <c r="C25" s="11" t="e">
        <f t="shared" si="0"/>
        <v>#REF!</v>
      </c>
      <c r="D25" s="11" t="s">
        <v>67</v>
      </c>
      <c r="E25" s="11" t="s">
        <v>68</v>
      </c>
      <c r="F25" s="11" t="s">
        <v>112</v>
      </c>
      <c r="G25" s="11" t="s">
        <v>69</v>
      </c>
      <c r="I25" s="29" t="s">
        <v>136</v>
      </c>
      <c r="J25" s="29" t="s">
        <v>154</v>
      </c>
      <c r="K25" s="29" t="s">
        <v>178</v>
      </c>
      <c r="L25" s="29" t="s">
        <v>153</v>
      </c>
      <c r="N25" s="1" t="str">
        <f>IFERROR(INDEX(Aligning_EDCM_Issues!$H$4:$H$50,MATCH($C25,Aligning_EDCM_Issues!$B$4:$B$50,0)),IFERROR(INDEX(Aligning_EDCM_Issues!$B$4:$B$50,MATCH($C25,Aligning_EDCM_Issues!$H$4:$H$50,0)),""))</f>
        <v/>
      </c>
    </row>
    <row r="26" spans="3:14" ht="150" x14ac:dyDescent="0.25">
      <c r="C26" s="11" t="e">
        <f t="shared" si="0"/>
        <v>#REF!</v>
      </c>
      <c r="D26" s="11" t="s">
        <v>67</v>
      </c>
      <c r="E26" s="11" t="s">
        <v>68</v>
      </c>
      <c r="F26" s="11" t="s">
        <v>112</v>
      </c>
      <c r="G26" s="11" t="s">
        <v>70</v>
      </c>
      <c r="I26" s="29" t="s">
        <v>144</v>
      </c>
      <c r="J26" s="29" t="s">
        <v>146</v>
      </c>
      <c r="K26" s="29" t="s">
        <v>173</v>
      </c>
      <c r="L26" s="29" t="s">
        <v>155</v>
      </c>
      <c r="N26" s="1" t="str">
        <f>IFERROR(INDEX(Aligning_EDCM_Issues!$H$4:$H$50,MATCH($C26,Aligning_EDCM_Issues!$B$4:$B$50,0)),IFERROR(INDEX(Aligning_EDCM_Issues!$B$4:$B$50,MATCH($C26,Aligning_EDCM_Issues!$H$4:$H$50,0)),""))</f>
        <v/>
      </c>
    </row>
    <row r="27" spans="3:14" ht="105" x14ac:dyDescent="0.25">
      <c r="C27" s="11" t="e">
        <f t="shared" si="0"/>
        <v>#REF!</v>
      </c>
      <c r="D27" s="11" t="s">
        <v>67</v>
      </c>
      <c r="E27" s="11" t="s">
        <v>71</v>
      </c>
      <c r="F27" s="11" t="s">
        <v>103</v>
      </c>
      <c r="G27" s="11" t="s">
        <v>72</v>
      </c>
      <c r="I27" s="29" t="s">
        <v>136</v>
      </c>
      <c r="J27" s="29" t="s">
        <v>138</v>
      </c>
      <c r="K27" s="29" t="s">
        <v>178</v>
      </c>
      <c r="L27" s="29" t="s">
        <v>156</v>
      </c>
      <c r="N27" s="1" t="str">
        <f>IFERROR(INDEX(Aligning_EDCM_Issues!$H$4:$H$50,MATCH($C27,Aligning_EDCM_Issues!$B$4:$B$50,0)),IFERROR(INDEX(Aligning_EDCM_Issues!$B$4:$B$50,MATCH($C27,Aligning_EDCM_Issues!$H$4:$H$50,0)),""))</f>
        <v/>
      </c>
    </row>
    <row r="28" spans="3:14" ht="60" x14ac:dyDescent="0.25">
      <c r="C28" s="11" t="e">
        <f t="shared" si="0"/>
        <v>#REF!</v>
      </c>
      <c r="D28" s="11" t="s">
        <v>73</v>
      </c>
      <c r="E28" s="11" t="s">
        <v>74</v>
      </c>
      <c r="F28" s="11" t="s">
        <v>108</v>
      </c>
      <c r="G28" s="11" t="s">
        <v>75</v>
      </c>
      <c r="I28" s="29" t="s">
        <v>136</v>
      </c>
      <c r="J28" s="29" t="s">
        <v>138</v>
      </c>
      <c r="K28" s="29" t="s">
        <v>178</v>
      </c>
      <c r="L28" s="29" t="s">
        <v>160</v>
      </c>
      <c r="N28" s="1" t="str">
        <f>IFERROR(INDEX(Aligning_EDCM_Issues!$H$4:$H$50,MATCH($C28,Aligning_EDCM_Issues!$B$4:$B$50,0)),IFERROR(INDEX(Aligning_EDCM_Issues!$B$4:$B$50,MATCH($C28,Aligning_EDCM_Issues!$H$4:$H$50,0)),""))</f>
        <v/>
      </c>
    </row>
    <row r="29" spans="3:14" ht="60" x14ac:dyDescent="0.25">
      <c r="C29" s="11" t="e">
        <f t="shared" si="0"/>
        <v>#REF!</v>
      </c>
      <c r="D29" s="11" t="s">
        <v>76</v>
      </c>
      <c r="E29" s="11" t="s">
        <v>77</v>
      </c>
      <c r="F29" s="11" t="s">
        <v>103</v>
      </c>
      <c r="G29" s="11" t="s">
        <v>78</v>
      </c>
      <c r="I29" s="29" t="s">
        <v>140</v>
      </c>
      <c r="J29" s="29" t="s">
        <v>157</v>
      </c>
      <c r="K29" s="29" t="s">
        <v>158</v>
      </c>
      <c r="L29" s="29"/>
      <c r="N29" s="1" t="str">
        <f>IFERROR(INDEX(Aligning_EDCM_Issues!$H$4:$H$50,MATCH($C29,Aligning_EDCM_Issues!$B$4:$B$50,0)),IFERROR(INDEX(Aligning_EDCM_Issues!$B$4:$B$50,MATCH($C29,Aligning_EDCM_Issues!$H$4:$H$50,0)),""))</f>
        <v/>
      </c>
    </row>
    <row r="30" spans="3:14" ht="60" x14ac:dyDescent="0.25">
      <c r="C30" s="11" t="e">
        <f t="shared" si="0"/>
        <v>#REF!</v>
      </c>
      <c r="D30" s="11" t="s">
        <v>76</v>
      </c>
      <c r="E30" s="11" t="s">
        <v>33</v>
      </c>
      <c r="F30" s="11" t="s">
        <v>103</v>
      </c>
      <c r="G30" s="11" t="s">
        <v>79</v>
      </c>
      <c r="I30" s="29" t="s">
        <v>136</v>
      </c>
      <c r="J30" s="29" t="s">
        <v>138</v>
      </c>
      <c r="K30" s="29" t="s">
        <v>178</v>
      </c>
      <c r="L30" s="29" t="s">
        <v>159</v>
      </c>
      <c r="N30" s="1" t="str">
        <f>IFERROR(INDEX(Aligning_EDCM_Issues!$H$4:$H$50,MATCH($C30,Aligning_EDCM_Issues!$B$4:$B$50,0)),IFERROR(INDEX(Aligning_EDCM_Issues!$B$4:$B$50,MATCH($C30,Aligning_EDCM_Issues!$H$4:$H$50,0)),""))</f>
        <v/>
      </c>
    </row>
    <row r="31" spans="3:14" ht="45" x14ac:dyDescent="0.25">
      <c r="C31" s="11" t="e">
        <f t="shared" si="0"/>
        <v>#REF!</v>
      </c>
      <c r="D31" s="11" t="s">
        <v>80</v>
      </c>
      <c r="E31" s="11" t="s">
        <v>81</v>
      </c>
      <c r="F31" s="11" t="s">
        <v>113</v>
      </c>
      <c r="G31" s="11" t="s">
        <v>82</v>
      </c>
      <c r="I31" s="29" t="s">
        <v>140</v>
      </c>
      <c r="J31" s="29" t="s">
        <v>170</v>
      </c>
      <c r="K31" s="29" t="s">
        <v>139</v>
      </c>
      <c r="L31" s="29"/>
      <c r="N31" s="1" t="str">
        <f>IFERROR(INDEX(Aligning_EDCM_Issues!$H$4:$H$50,MATCH($C31,Aligning_EDCM_Issues!$B$4:$B$50,0)),IFERROR(INDEX(Aligning_EDCM_Issues!$B$4:$B$50,MATCH($C31,Aligning_EDCM_Issues!$H$4:$H$50,0)),""))</f>
        <v/>
      </c>
    </row>
    <row r="32" spans="3:14" ht="105" x14ac:dyDescent="0.25">
      <c r="C32" s="11" t="e">
        <f t="shared" si="0"/>
        <v>#REF!</v>
      </c>
      <c r="D32" s="11" t="s">
        <v>83</v>
      </c>
      <c r="E32" s="11" t="s">
        <v>84</v>
      </c>
      <c r="F32" s="11" t="s">
        <v>109</v>
      </c>
      <c r="G32" s="11" t="s">
        <v>85</v>
      </c>
      <c r="I32" s="29" t="s">
        <v>136</v>
      </c>
      <c r="J32" s="29" t="s">
        <v>138</v>
      </c>
      <c r="K32" s="29" t="s">
        <v>178</v>
      </c>
      <c r="L32" s="29" t="s">
        <v>161</v>
      </c>
      <c r="N32" s="1" t="str">
        <f>IFERROR(INDEX(Aligning_EDCM_Issues!$H$4:$H$50,MATCH($C32,Aligning_EDCM_Issues!$B$4:$B$50,0)),IFERROR(INDEX(Aligning_EDCM_Issues!$B$4:$B$50,MATCH($C32,Aligning_EDCM_Issues!$H$4:$H$50,0)),""))</f>
        <v/>
      </c>
    </row>
    <row r="33" spans="2:14" ht="150" x14ac:dyDescent="0.25">
      <c r="C33" s="11" t="e">
        <f t="shared" si="0"/>
        <v>#REF!</v>
      </c>
      <c r="D33" s="11" t="s">
        <v>86</v>
      </c>
      <c r="E33" s="11" t="s">
        <v>87</v>
      </c>
      <c r="F33" s="11" t="s">
        <v>114</v>
      </c>
      <c r="G33" s="11" t="s">
        <v>88</v>
      </c>
      <c r="I33" s="29" t="s">
        <v>136</v>
      </c>
      <c r="J33" s="29" t="s">
        <v>138</v>
      </c>
      <c r="K33" s="29" t="s">
        <v>178</v>
      </c>
      <c r="L33" s="29" t="s">
        <v>162</v>
      </c>
      <c r="N33" s="1" t="str">
        <f>IFERROR(INDEX(Aligning_EDCM_Issues!$H$4:$H$50,MATCH($C33,Aligning_EDCM_Issues!$B$4:$B$50,0)),IFERROR(INDEX(Aligning_EDCM_Issues!$B$4:$B$50,MATCH($C33,Aligning_EDCM_Issues!$H$4:$H$50,0)),""))</f>
        <v/>
      </c>
    </row>
    <row r="34" spans="2:14" ht="30" x14ac:dyDescent="0.25">
      <c r="C34" s="11" t="e">
        <f t="shared" si="0"/>
        <v>#REF!</v>
      </c>
      <c r="D34" s="11" t="s">
        <v>89</v>
      </c>
      <c r="E34" s="11" t="s">
        <v>90</v>
      </c>
      <c r="F34" s="11" t="s">
        <v>115</v>
      </c>
      <c r="G34" s="11" t="s">
        <v>91</v>
      </c>
      <c r="I34" s="29" t="s">
        <v>140</v>
      </c>
      <c r="J34" s="29" t="s">
        <v>170</v>
      </c>
      <c r="K34" s="29" t="s">
        <v>139</v>
      </c>
      <c r="L34" s="29"/>
      <c r="N34" s="1" t="str">
        <f>IFERROR(INDEX(Aligning_EDCM_Issues!$H$4:$H$50,MATCH($C34,Aligning_EDCM_Issues!$B$4:$B$50,0)),IFERROR(INDEX(Aligning_EDCM_Issues!$B$4:$B$50,MATCH($C34,Aligning_EDCM_Issues!$H$4:$H$50,0)),""))</f>
        <v/>
      </c>
    </row>
    <row r="35" spans="2:14" ht="60" x14ac:dyDescent="0.25">
      <c r="C35" s="11" t="e">
        <f t="shared" si="0"/>
        <v>#REF!</v>
      </c>
      <c r="D35" s="11" t="s">
        <v>92</v>
      </c>
      <c r="E35" s="11" t="s">
        <v>93</v>
      </c>
      <c r="F35" s="11" t="s">
        <v>116</v>
      </c>
      <c r="G35" s="11" t="s">
        <v>94</v>
      </c>
      <c r="I35" s="29" t="s">
        <v>136</v>
      </c>
      <c r="J35" s="29" t="s">
        <v>138</v>
      </c>
      <c r="K35" s="29" t="s">
        <v>178</v>
      </c>
      <c r="L35" s="29" t="s">
        <v>163</v>
      </c>
      <c r="N35" s="1" t="str">
        <f>IFERROR(INDEX(Aligning_EDCM_Issues!$H$4:$H$50,MATCH($C35,Aligning_EDCM_Issues!$B$4:$B$50,0)),IFERROR(INDEX(Aligning_EDCM_Issues!$B$4:$B$50,MATCH($C35,Aligning_EDCM_Issues!$H$4:$H$50,0)),""))</f>
        <v/>
      </c>
    </row>
    <row r="36" spans="2:14" ht="60" x14ac:dyDescent="0.25">
      <c r="C36" s="11" t="e">
        <f t="shared" si="0"/>
        <v>#REF!</v>
      </c>
      <c r="D36" s="11" t="s">
        <v>92</v>
      </c>
      <c r="E36" s="11" t="s">
        <v>95</v>
      </c>
      <c r="F36" s="11" t="s">
        <v>116</v>
      </c>
      <c r="G36" s="11" t="s">
        <v>96</v>
      </c>
      <c r="I36" s="29" t="s">
        <v>136</v>
      </c>
      <c r="J36" s="29" t="s">
        <v>138</v>
      </c>
      <c r="K36" s="29" t="s">
        <v>178</v>
      </c>
      <c r="L36" s="29" t="s">
        <v>164</v>
      </c>
      <c r="N36" s="1" t="str">
        <f>IFERROR(INDEX(Aligning_EDCM_Issues!$H$4:$H$50,MATCH($C36,Aligning_EDCM_Issues!$B$4:$B$50,0)),IFERROR(INDEX(Aligning_EDCM_Issues!$B$4:$B$50,MATCH($C36,Aligning_EDCM_Issues!$H$4:$H$50,0)),""))</f>
        <v/>
      </c>
    </row>
    <row r="37" spans="2:14" ht="75" x14ac:dyDescent="0.25">
      <c r="C37" s="11" t="e">
        <f t="shared" si="0"/>
        <v>#REF!</v>
      </c>
      <c r="D37" s="11" t="s">
        <v>97</v>
      </c>
      <c r="E37" s="11" t="s">
        <v>98</v>
      </c>
      <c r="F37" s="11" t="s">
        <v>108</v>
      </c>
      <c r="G37" s="11" t="s">
        <v>99</v>
      </c>
      <c r="I37" s="29" t="s">
        <v>136</v>
      </c>
      <c r="J37" s="29" t="s">
        <v>138</v>
      </c>
      <c r="K37" s="29" t="s">
        <v>178</v>
      </c>
      <c r="L37" s="29" t="s">
        <v>165</v>
      </c>
      <c r="N37" s="1" t="str">
        <f>IFERROR(INDEX(Aligning_EDCM_Issues!$H$4:$H$50,MATCH($C37,Aligning_EDCM_Issues!$B$4:$B$50,0)),IFERROR(INDEX(Aligning_EDCM_Issues!$B$4:$B$50,MATCH($C37,Aligning_EDCM_Issues!$H$4:$H$50,0)),""))</f>
        <v/>
      </c>
    </row>
    <row r="38" spans="2:14" x14ac:dyDescent="0.25">
      <c r="G38" s="2"/>
    </row>
    <row r="39" spans="2:14" x14ac:dyDescent="0.25">
      <c r="B39" s="10" t="s">
        <v>7</v>
      </c>
      <c r="C39" s="10"/>
      <c r="D39" s="10"/>
      <c r="E39" s="10"/>
      <c r="F39" s="10"/>
      <c r="G39" s="10"/>
    </row>
    <row r="40" spans="2:14" x14ac:dyDescent="0.25">
      <c r="G40" s="2"/>
    </row>
    <row r="41" spans="2:14" x14ac:dyDescent="0.25">
      <c r="G41" s="2"/>
    </row>
    <row r="42" spans="2:14" x14ac:dyDescent="0.25">
      <c r="G42" s="2"/>
    </row>
    <row r="43" spans="2:14" x14ac:dyDescent="0.25">
      <c r="G43" s="2"/>
    </row>
  </sheetData>
  <autoFilter ref="C3:N37"/>
  <mergeCells count="1">
    <mergeCell ref="L12:L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zoomScaleNormal="100" workbookViewId="0">
      <pane xSplit="3" ySplit="3" topLeftCell="D4" activePane="bottomRight" state="frozen"/>
      <selection activeCell="E15" sqref="E15"/>
      <selection pane="topRight" activeCell="E15" sqref="E15"/>
      <selection pane="bottomLeft" activeCell="E15" sqref="E15"/>
      <selection pane="bottomRight" activeCell="E15" sqref="E15"/>
    </sheetView>
  </sheetViews>
  <sheetFormatPr defaultColWidth="9.28515625" defaultRowHeight="15" x14ac:dyDescent="0.25"/>
  <cols>
    <col min="1" max="2" width="2.7109375" style="1" customWidth="1"/>
    <col min="3" max="3" width="4.7109375" style="1" customWidth="1"/>
    <col min="4" max="4" width="20" style="1" bestFit="1" customWidth="1"/>
    <col min="5" max="5" width="28.28515625" style="1" customWidth="1"/>
    <col min="6" max="6" width="2.7109375" style="1" customWidth="1"/>
    <col min="7" max="7" width="14.28515625" style="1" customWidth="1"/>
    <col min="8" max="8" width="28.5703125" style="1" customWidth="1"/>
    <col min="9" max="9" width="14.28515625" style="1" customWidth="1"/>
    <col min="10" max="10" width="100" style="1" customWidth="1"/>
    <col min="11" max="11" width="2.7109375" style="1" customWidth="1"/>
    <col min="12" max="12" width="14.28515625" style="1" customWidth="1"/>
    <col min="13" max="30" width="9.28515625" style="1" customWidth="1"/>
    <col min="31" max="16384" width="9.28515625" style="1"/>
  </cols>
  <sheetData>
    <row r="1" spans="1:12" s="9" customFormat="1" x14ac:dyDescent="0.25">
      <c r="A1" s="16" t="s">
        <v>128</v>
      </c>
    </row>
    <row r="2" spans="1:12" ht="7.15" customHeight="1" x14ac:dyDescent="0.25"/>
    <row r="3" spans="1:12" s="12" customFormat="1" ht="45" x14ac:dyDescent="0.25">
      <c r="C3" s="13" t="s">
        <v>6</v>
      </c>
      <c r="D3" s="14" t="s">
        <v>8</v>
      </c>
      <c r="E3" s="14" t="s">
        <v>127</v>
      </c>
      <c r="G3" s="18" t="s">
        <v>133</v>
      </c>
      <c r="H3" s="18" t="s">
        <v>137</v>
      </c>
      <c r="I3" s="18" t="s">
        <v>135</v>
      </c>
      <c r="J3" s="18" t="s">
        <v>134</v>
      </c>
      <c r="L3" s="20" t="s">
        <v>171</v>
      </c>
    </row>
    <row r="4" spans="1:12" ht="60" x14ac:dyDescent="0.25">
      <c r="C4" s="11">
        <v>1</v>
      </c>
      <c r="D4" s="11" t="s">
        <v>119</v>
      </c>
      <c r="E4" s="11" t="s">
        <v>120</v>
      </c>
      <c r="G4" s="29" t="s">
        <v>136</v>
      </c>
      <c r="H4" s="29" t="s">
        <v>186</v>
      </c>
      <c r="I4" s="29" t="s">
        <v>178</v>
      </c>
      <c r="J4" s="29" t="s">
        <v>187</v>
      </c>
      <c r="L4" s="1">
        <v>4</v>
      </c>
    </row>
    <row r="5" spans="1:12" ht="60" x14ac:dyDescent="0.25">
      <c r="C5" s="11">
        <f>C4+1</f>
        <v>2</v>
      </c>
      <c r="D5" s="11" t="s">
        <v>121</v>
      </c>
      <c r="E5" s="11" t="s">
        <v>122</v>
      </c>
      <c r="G5" s="29" t="s">
        <v>136</v>
      </c>
      <c r="H5" s="29" t="s">
        <v>186</v>
      </c>
      <c r="I5" s="29" t="s">
        <v>176</v>
      </c>
      <c r="J5" s="29" t="s">
        <v>188</v>
      </c>
      <c r="L5" s="1" t="str">
        <f>IFERROR(INDEX(Aligning_EDCM_Issues!$H$4:$H$50,MATCH($C5,Aligning_EDCM_Issues!$B$4:$B$50,0)),IFERROR(INDEX(Aligning_EDCM_Issues!$B$4:$B$50,MATCH($C5,Aligning_EDCM_Issues!$H$4:$H$50,0)),""))</f>
        <v/>
      </c>
    </row>
    <row r="6" spans="1:12" ht="60" x14ac:dyDescent="0.25">
      <c r="C6" s="11">
        <f t="shared" ref="C6:C7" si="0">C5+1</f>
        <v>3</v>
      </c>
      <c r="D6" s="11" t="s">
        <v>123</v>
      </c>
      <c r="E6" s="11" t="s">
        <v>124</v>
      </c>
      <c r="G6" s="29" t="s">
        <v>136</v>
      </c>
      <c r="H6" s="29" t="s">
        <v>186</v>
      </c>
      <c r="I6" s="29" t="s">
        <v>176</v>
      </c>
      <c r="J6" s="29" t="s">
        <v>189</v>
      </c>
      <c r="L6" s="1" t="str">
        <f>IFERROR(INDEX(Aligning_EDCM_Issues!$H$4:$H$50,MATCH($C6,Aligning_EDCM_Issues!$B$4:$B$50,0)),IFERROR(INDEX(Aligning_EDCM_Issues!$B$4:$B$50,MATCH($C6,Aligning_EDCM_Issues!$H$4:$H$50,0)),""))</f>
        <v/>
      </c>
    </row>
    <row r="7" spans="1:12" ht="60" x14ac:dyDescent="0.25">
      <c r="C7" s="11">
        <f t="shared" si="0"/>
        <v>4</v>
      </c>
      <c r="D7" s="11" t="s">
        <v>125</v>
      </c>
      <c r="E7" s="11" t="s">
        <v>126</v>
      </c>
      <c r="G7" s="29" t="s">
        <v>136</v>
      </c>
      <c r="H7" s="29" t="s">
        <v>186</v>
      </c>
      <c r="I7" s="29" t="s">
        <v>178</v>
      </c>
      <c r="J7" s="29" t="s">
        <v>187</v>
      </c>
      <c r="L7" s="1">
        <v>1</v>
      </c>
    </row>
    <row r="9" spans="1:12" x14ac:dyDescent="0.25">
      <c r="B9" s="10" t="s">
        <v>7</v>
      </c>
      <c r="C9" s="10"/>
      <c r="D9" s="10"/>
      <c r="E9" s="1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4"/>
  <sheetViews>
    <sheetView workbookViewId="0">
      <pane xSplit="2" ySplit="3" topLeftCell="C4" activePane="bottomRight" state="frozen"/>
      <selection activeCell="E15" sqref="E15"/>
      <selection pane="topRight" activeCell="E15" sqref="E15"/>
      <selection pane="bottomLeft" activeCell="E15" sqref="E15"/>
      <selection pane="bottomRight" activeCell="E15" sqref="E15"/>
    </sheetView>
  </sheetViews>
  <sheetFormatPr defaultRowHeight="15" x14ac:dyDescent="0.25"/>
  <cols>
    <col min="1" max="1" width="2.85546875" customWidth="1"/>
    <col min="2" max="2" width="4.7109375" style="1" customWidth="1"/>
    <col min="3" max="3" width="20" style="1" bestFit="1" customWidth="1"/>
    <col min="4" max="4" width="14.28515625" style="1" customWidth="1"/>
    <col min="5" max="5" width="19.42578125" style="1" hidden="1" customWidth="1"/>
    <col min="6" max="6" width="104.85546875" style="1" customWidth="1"/>
    <col min="7" max="7" width="2.85546875" customWidth="1"/>
    <col min="8" max="8" width="4.7109375" style="1" customWidth="1"/>
    <col min="9" max="9" width="20" style="1" bestFit="1" customWidth="1"/>
    <col min="10" max="10" width="14.28515625" style="1" customWidth="1"/>
    <col min="11" max="11" width="19.42578125" style="1" hidden="1" customWidth="1"/>
    <col min="12" max="12" width="104.85546875" style="1" customWidth="1"/>
  </cols>
  <sheetData>
    <row r="1" spans="2:12" x14ac:dyDescent="0.25">
      <c r="B1" s="9" t="s">
        <v>166</v>
      </c>
      <c r="C1" s="9"/>
      <c r="D1" s="9"/>
      <c r="E1" s="9"/>
      <c r="F1" s="9"/>
      <c r="H1" s="9" t="s">
        <v>167</v>
      </c>
      <c r="I1" s="9"/>
      <c r="J1" s="9"/>
      <c r="K1" s="9"/>
      <c r="L1" s="9"/>
    </row>
    <row r="3" spans="2:12" ht="30" x14ac:dyDescent="0.25">
      <c r="B3" s="13" t="s">
        <v>6</v>
      </c>
      <c r="C3" s="14" t="s">
        <v>8</v>
      </c>
      <c r="D3" s="14" t="s">
        <v>9</v>
      </c>
      <c r="E3" s="14" t="s">
        <v>11</v>
      </c>
      <c r="F3" s="14" t="s">
        <v>10</v>
      </c>
      <c r="H3" s="13" t="s">
        <v>6</v>
      </c>
      <c r="I3" s="14" t="s">
        <v>8</v>
      </c>
      <c r="J3" s="14" t="s">
        <v>9</v>
      </c>
      <c r="K3" s="14" t="s">
        <v>11</v>
      </c>
      <c r="L3" s="14" t="s">
        <v>10</v>
      </c>
    </row>
    <row r="4" spans="2:12" x14ac:dyDescent="0.25">
      <c r="B4" s="11">
        <v>17</v>
      </c>
      <c r="C4" s="11" t="e">
        <f>IF($B4="n/a","",INDEX('EDCM - FCP Assumptions Log'!D$4:D$37,MATCH($B4,'EDCM - FCP Assumptions Log'!$C$4:$C$37,0)))</f>
        <v>#N/A</v>
      </c>
      <c r="D4" s="11" t="e">
        <f>IF($B4="n/a","",INDEX('EDCM - FCP Assumptions Log'!E$4:E$37,MATCH($B4,'EDCM - FCP Assumptions Log'!$C$4:$C$37,0)))</f>
        <v>#N/A</v>
      </c>
      <c r="E4" s="11" t="e">
        <f>IF($B4="n/a","",INDEX('EDCM - FCP Assumptions Log'!F$4:F$37,MATCH($B4,'EDCM - FCP Assumptions Log'!$C$4:$C$37,0)))</f>
        <v>#N/A</v>
      </c>
      <c r="F4" s="11" t="e">
        <f>IF($B4="n/a","",INDEX('EDCM - FCP Assumptions Log'!G$4:G$37,MATCH($B4,'EDCM - FCP Assumptions Log'!$C$4:$C$37,0)))</f>
        <v>#N/A</v>
      </c>
      <c r="H4" s="11">
        <v>50</v>
      </c>
      <c r="I4" s="11" t="e">
        <f>IF($H4="n/a","",INDEX('EDCM - FCP Assumptions Log'!D$4:D$37,MATCH($H4,'EDCM - FCP Assumptions Log'!$C$4:$C$37,0)))</f>
        <v>#N/A</v>
      </c>
      <c r="J4" s="11" t="e">
        <f>IF($H4="n/a","",INDEX('EDCM - FCP Assumptions Log'!E$4:E$37,MATCH($H4,'EDCM - FCP Assumptions Log'!$C$4:$C$37,0)))</f>
        <v>#N/A</v>
      </c>
      <c r="K4" s="11" t="e">
        <f>IF($H4="n/a","",INDEX('EDCM - FCP Assumptions Log'!F$4:F$37,MATCH($H4,'EDCM - FCP Assumptions Log'!$C$4:$C$37,0)))</f>
        <v>#N/A</v>
      </c>
      <c r="L4" s="11" t="e">
        <f>IF($H4="n/a","",INDEX('EDCM - FCP Assumptions Log'!G$4:G$37,MATCH($H4,'EDCM - FCP Assumptions Log'!$C$4:$C$37,0)))</f>
        <v>#N/A</v>
      </c>
    </row>
    <row r="5" spans="2:12" x14ac:dyDescent="0.25">
      <c r="B5" s="11">
        <v>18</v>
      </c>
      <c r="C5" s="11" t="e">
        <f>IF($B5="n/a","",INDEX('EDCM - FCP Assumptions Log'!D$4:D$37,MATCH($B5,'EDCM - FCP Assumptions Log'!$C$4:$C$37,0)))</f>
        <v>#N/A</v>
      </c>
      <c r="D5" s="11" t="e">
        <f>IF($B5="n/a","",INDEX('EDCM - FCP Assumptions Log'!E$4:E$37,MATCH($B5,'EDCM - FCP Assumptions Log'!$C$4:$C$37,0)))</f>
        <v>#N/A</v>
      </c>
      <c r="E5" s="11" t="e">
        <f>IF($B5="n/a","",INDEX('EDCM - FCP Assumptions Log'!F$4:F$37,MATCH($B5,'EDCM - FCP Assumptions Log'!$C$4:$C$37,0)))</f>
        <v>#N/A</v>
      </c>
      <c r="F5" s="11" t="e">
        <f>IF($B5="n/a","",INDEX('EDCM - FCP Assumptions Log'!G$4:G$37,MATCH($B5,'EDCM - FCP Assumptions Log'!$C$4:$C$37,0)))</f>
        <v>#N/A</v>
      </c>
      <c r="H5" s="11" t="s">
        <v>140</v>
      </c>
      <c r="I5" s="11" t="str">
        <f>IF($H5="n/a","",INDEX('EDCM - FCP Assumptions Log'!D$4:D$37,MATCH($H5,'EDCM - FCP Assumptions Log'!$C$4:$C$37,0)))</f>
        <v/>
      </c>
      <c r="J5" s="11" t="str">
        <f>IF($H5="n/a","",INDEX('EDCM - FCP Assumptions Log'!E$4:E$37,MATCH($H5,'EDCM - FCP Assumptions Log'!$C$4:$C$37,0)))</f>
        <v/>
      </c>
      <c r="K5" s="11" t="str">
        <f>IF($H5="n/a","",INDEX('EDCM - FCP Assumptions Log'!F$4:F$37,MATCH($H5,'EDCM - FCP Assumptions Log'!$C$4:$C$37,0)))</f>
        <v/>
      </c>
      <c r="L5" s="11" t="str">
        <f>IF($H5="n/a","",INDEX('EDCM - FCP Assumptions Log'!G$4:G$37,MATCH($H5,'EDCM - FCP Assumptions Log'!$C$4:$C$37,0)))</f>
        <v/>
      </c>
    </row>
    <row r="6" spans="2:12" x14ac:dyDescent="0.25">
      <c r="B6" s="11" t="s">
        <v>140</v>
      </c>
      <c r="C6" s="11" t="str">
        <f>IF($B6="n/a","",INDEX('EDCM - FCP Assumptions Log'!D$4:D$37,MATCH($B6,'EDCM - FCP Assumptions Log'!$C$4:$C$37,0)))</f>
        <v/>
      </c>
      <c r="D6" s="11" t="str">
        <f>IF($B6="n/a","",INDEX('EDCM - FCP Assumptions Log'!E$4:E$37,MATCH($B6,'EDCM - FCP Assumptions Log'!$C$4:$C$37,0)))</f>
        <v/>
      </c>
      <c r="E6" s="11" t="str">
        <f>IF($B6="n/a","",INDEX('EDCM - FCP Assumptions Log'!F$4:F$37,MATCH($B6,'EDCM - FCP Assumptions Log'!$C$4:$C$37,0)))</f>
        <v/>
      </c>
      <c r="F6" s="11" t="str">
        <f>IF($B6="n/a","",INDEX('EDCM - FCP Assumptions Log'!G$4:G$37,MATCH($B6,'EDCM - FCP Assumptions Log'!$C$4:$C$37,0)))</f>
        <v/>
      </c>
      <c r="H6" s="11">
        <v>51</v>
      </c>
      <c r="I6" s="11" t="e">
        <f>IF($H6="n/a","",INDEX('EDCM - FCP Assumptions Log'!D$4:D$37,MATCH($H6,'EDCM - FCP Assumptions Log'!$C$4:$C$37,0)))</f>
        <v>#N/A</v>
      </c>
      <c r="J6" s="11" t="e">
        <f>IF($H6="n/a","",INDEX('EDCM - FCP Assumptions Log'!E$4:E$37,MATCH($H6,'EDCM - FCP Assumptions Log'!$C$4:$C$37,0)))</f>
        <v>#N/A</v>
      </c>
      <c r="K6" s="11" t="e">
        <f>IF($H6="n/a","",INDEX('EDCM - FCP Assumptions Log'!F$4:F$37,MATCH($H6,'EDCM - FCP Assumptions Log'!$C$4:$C$37,0)))</f>
        <v>#N/A</v>
      </c>
      <c r="L6" s="11" t="e">
        <f>IF($H6="n/a","",INDEX('EDCM - FCP Assumptions Log'!G$4:G$37,MATCH($H6,'EDCM - FCP Assumptions Log'!$C$4:$C$37,0)))</f>
        <v>#N/A</v>
      </c>
    </row>
    <row r="7" spans="2:12" x14ac:dyDescent="0.25">
      <c r="B7" s="11">
        <v>19</v>
      </c>
      <c r="C7" s="11" t="e">
        <f>IF($B7="n/a","",INDEX('EDCM - FCP Assumptions Log'!D$4:D$37,MATCH($B7,'EDCM - FCP Assumptions Log'!$C$4:$C$37,0)))</f>
        <v>#N/A</v>
      </c>
      <c r="D7" s="11" t="e">
        <f>IF($B7="n/a","",INDEX('EDCM - FCP Assumptions Log'!E$4:E$37,MATCH($B7,'EDCM - FCP Assumptions Log'!$C$4:$C$37,0)))</f>
        <v>#N/A</v>
      </c>
      <c r="E7" s="11" t="e">
        <f>IF($B7="n/a","",INDEX('EDCM - FCP Assumptions Log'!F$4:F$37,MATCH($B7,'EDCM - FCP Assumptions Log'!$C$4:$C$37,0)))</f>
        <v>#N/A</v>
      </c>
      <c r="F7" s="11" t="e">
        <f>IF($B7="n/a","",INDEX('EDCM - FCP Assumptions Log'!G$4:G$37,MATCH($B7,'EDCM - FCP Assumptions Log'!$C$4:$C$37,0)))</f>
        <v>#N/A</v>
      </c>
      <c r="H7" s="11" t="s">
        <v>140</v>
      </c>
      <c r="I7" s="11" t="str">
        <f>IF($H7="n/a","",INDEX('EDCM - FCP Assumptions Log'!D$4:D$37,MATCH($H7,'EDCM - FCP Assumptions Log'!$C$4:$C$37,0)))</f>
        <v/>
      </c>
      <c r="J7" s="11" t="str">
        <f>IF($H7="n/a","",INDEX('EDCM - FCP Assumptions Log'!E$4:E$37,MATCH($H7,'EDCM - FCP Assumptions Log'!$C$4:$C$37,0)))</f>
        <v/>
      </c>
      <c r="K7" s="11" t="str">
        <f>IF($H7="n/a","",INDEX('EDCM - FCP Assumptions Log'!F$4:F$37,MATCH($H7,'EDCM - FCP Assumptions Log'!$C$4:$C$37,0)))</f>
        <v/>
      </c>
      <c r="L7" s="11" t="str">
        <f>IF($H7="n/a","",INDEX('EDCM - FCP Assumptions Log'!G$4:G$37,MATCH($H7,'EDCM - FCP Assumptions Log'!$C$4:$C$37,0)))</f>
        <v/>
      </c>
    </row>
    <row r="8" spans="2:12" x14ac:dyDescent="0.25">
      <c r="B8" s="11">
        <v>20</v>
      </c>
      <c r="C8" s="11" t="e">
        <f>IF($B8="n/a","",INDEX('EDCM - FCP Assumptions Log'!D$4:D$37,MATCH($B8,'EDCM - FCP Assumptions Log'!$C$4:$C$37,0)))</f>
        <v>#N/A</v>
      </c>
      <c r="D8" s="11" t="e">
        <f>IF($B8="n/a","",INDEX('EDCM - FCP Assumptions Log'!E$4:E$37,MATCH($B8,'EDCM - FCP Assumptions Log'!$C$4:$C$37,0)))</f>
        <v>#N/A</v>
      </c>
      <c r="E8" s="11" t="e">
        <f>IF($B8="n/a","",INDEX('EDCM - FCP Assumptions Log'!F$4:F$37,MATCH($B8,'EDCM - FCP Assumptions Log'!$C$4:$C$37,0)))</f>
        <v>#N/A</v>
      </c>
      <c r="F8" s="11" t="e">
        <f>IF($B8="n/a","",INDEX('EDCM - FCP Assumptions Log'!G$4:G$37,MATCH($B8,'EDCM - FCP Assumptions Log'!$C$4:$C$37,0)))</f>
        <v>#N/A</v>
      </c>
      <c r="H8" s="11" t="s">
        <v>140</v>
      </c>
      <c r="I8" s="11" t="str">
        <f>IF($H8="n/a","",INDEX('EDCM - FCP Assumptions Log'!D$4:D$37,MATCH($H8,'EDCM - FCP Assumptions Log'!$C$4:$C$37,0)))</f>
        <v/>
      </c>
      <c r="J8" s="11" t="str">
        <f>IF($H8="n/a","",INDEX('EDCM - FCP Assumptions Log'!E$4:E$37,MATCH($H8,'EDCM - FCP Assumptions Log'!$C$4:$C$37,0)))</f>
        <v/>
      </c>
      <c r="K8" s="11" t="str">
        <f>IF($H8="n/a","",INDEX('EDCM - FCP Assumptions Log'!F$4:F$37,MATCH($H8,'EDCM - FCP Assumptions Log'!$C$4:$C$37,0)))</f>
        <v/>
      </c>
      <c r="L8" s="11" t="str">
        <f>IF($H8="n/a","",INDEX('EDCM - FCP Assumptions Log'!G$4:G$37,MATCH($H8,'EDCM - FCP Assumptions Log'!$C$4:$C$37,0)))</f>
        <v/>
      </c>
    </row>
    <row r="9" spans="2:12" x14ac:dyDescent="0.25">
      <c r="B9" s="11">
        <v>21</v>
      </c>
      <c r="C9" s="11" t="e">
        <f>IF($B9="n/a","",INDEX('EDCM - FCP Assumptions Log'!D$4:D$37,MATCH($B9,'EDCM - FCP Assumptions Log'!$C$4:$C$37,0)))</f>
        <v>#N/A</v>
      </c>
      <c r="D9" s="11" t="e">
        <f>IF($B9="n/a","",INDEX('EDCM - FCP Assumptions Log'!E$4:E$37,MATCH($B9,'EDCM - FCP Assumptions Log'!$C$4:$C$37,0)))</f>
        <v>#N/A</v>
      </c>
      <c r="E9" s="11" t="e">
        <f>IF($B9="n/a","",INDEX('EDCM - FCP Assumptions Log'!F$4:F$37,MATCH($B9,'EDCM - FCP Assumptions Log'!$C$4:$C$37,0)))</f>
        <v>#N/A</v>
      </c>
      <c r="F9" s="11" t="e">
        <f>IF($B9="n/a","",INDEX('EDCM - FCP Assumptions Log'!G$4:G$37,MATCH($B9,'EDCM - FCP Assumptions Log'!$C$4:$C$37,0)))</f>
        <v>#N/A</v>
      </c>
      <c r="H9" s="11" t="s">
        <v>140</v>
      </c>
      <c r="I9" s="11" t="str">
        <f>IF($H9="n/a","",INDEX('EDCM - FCP Assumptions Log'!D$4:D$37,MATCH($H9,'EDCM - FCP Assumptions Log'!$C$4:$C$37,0)))</f>
        <v/>
      </c>
      <c r="J9" s="11" t="str">
        <f>IF($H9="n/a","",INDEX('EDCM - FCP Assumptions Log'!E$4:E$37,MATCH($H9,'EDCM - FCP Assumptions Log'!$C$4:$C$37,0)))</f>
        <v/>
      </c>
      <c r="K9" s="11" t="str">
        <f>IF($H9="n/a","",INDEX('EDCM - FCP Assumptions Log'!F$4:F$37,MATCH($H9,'EDCM - FCP Assumptions Log'!$C$4:$C$37,0)))</f>
        <v/>
      </c>
      <c r="L9" s="11" t="str">
        <f>IF($H9="n/a","",INDEX('EDCM - FCP Assumptions Log'!G$4:G$37,MATCH($H9,'EDCM - FCP Assumptions Log'!$C$4:$C$37,0)))</f>
        <v/>
      </c>
    </row>
    <row r="10" spans="2:12" x14ac:dyDescent="0.25">
      <c r="B10" s="11" t="s">
        <v>140</v>
      </c>
      <c r="C10" s="11" t="str">
        <f>IF($B10="n/a","",INDEX('EDCM - FCP Assumptions Log'!D$4:D$37,MATCH($B10,'EDCM - FCP Assumptions Log'!$C$4:$C$37,0)))</f>
        <v/>
      </c>
      <c r="D10" s="11" t="str">
        <f>IF($B10="n/a","",INDEX('EDCM - FCP Assumptions Log'!E$4:E$37,MATCH($B10,'EDCM - FCP Assumptions Log'!$C$4:$C$37,0)))</f>
        <v/>
      </c>
      <c r="E10" s="11" t="str">
        <f>IF($B10="n/a","",INDEX('EDCM - FCP Assumptions Log'!F$4:F$37,MATCH($B10,'EDCM - FCP Assumptions Log'!$C$4:$C$37,0)))</f>
        <v/>
      </c>
      <c r="F10" s="11" t="str">
        <f>IF($B10="n/a","",INDEX('EDCM - FCP Assumptions Log'!G$4:G$37,MATCH($B10,'EDCM - FCP Assumptions Log'!$C$4:$C$37,0)))</f>
        <v/>
      </c>
      <c r="H10" s="11">
        <v>52</v>
      </c>
      <c r="I10" s="11" t="e">
        <f>IF($H10="n/a","",INDEX('EDCM - FCP Assumptions Log'!D$4:D$37,MATCH($H10,'EDCM - FCP Assumptions Log'!$C$4:$C$37,0)))</f>
        <v>#N/A</v>
      </c>
      <c r="J10" s="11" t="e">
        <f>IF($H10="n/a","",INDEX('EDCM - FCP Assumptions Log'!E$4:E$37,MATCH($H10,'EDCM - FCP Assumptions Log'!$C$4:$C$37,0)))</f>
        <v>#N/A</v>
      </c>
      <c r="K10" s="11" t="e">
        <f>IF($H10="n/a","",INDEX('EDCM - FCP Assumptions Log'!F$4:F$37,MATCH($H10,'EDCM - FCP Assumptions Log'!$C$4:$C$37,0)))</f>
        <v>#N/A</v>
      </c>
      <c r="L10" s="11" t="e">
        <f>IF($H10="n/a","",INDEX('EDCM - FCP Assumptions Log'!G$4:G$37,MATCH($H10,'EDCM - FCP Assumptions Log'!$C$4:$C$37,0)))</f>
        <v>#N/A</v>
      </c>
    </row>
    <row r="11" spans="2:12" x14ac:dyDescent="0.25">
      <c r="B11" s="11" t="s">
        <v>140</v>
      </c>
      <c r="C11" s="11" t="str">
        <f>IF($B11="n/a","",INDEX('EDCM - FCP Assumptions Log'!D$4:D$37,MATCH($B11,'EDCM - FCP Assumptions Log'!$C$4:$C$37,0)))</f>
        <v/>
      </c>
      <c r="D11" s="11" t="str">
        <f>IF($B11="n/a","",INDEX('EDCM - FCP Assumptions Log'!E$4:E$37,MATCH($B11,'EDCM - FCP Assumptions Log'!$C$4:$C$37,0)))</f>
        <v/>
      </c>
      <c r="E11" s="11" t="str">
        <f>IF($B11="n/a","",INDEX('EDCM - FCP Assumptions Log'!F$4:F$37,MATCH($B11,'EDCM - FCP Assumptions Log'!$C$4:$C$37,0)))</f>
        <v/>
      </c>
      <c r="F11" s="11" t="str">
        <f>IF($B11="n/a","",INDEX('EDCM - FCP Assumptions Log'!G$4:G$37,MATCH($B11,'EDCM - FCP Assumptions Log'!$C$4:$C$37,0)))</f>
        <v/>
      </c>
      <c r="H11" s="11">
        <v>53</v>
      </c>
      <c r="I11" s="11" t="e">
        <f>IF($H11="n/a","",INDEX('EDCM - FCP Assumptions Log'!D$4:D$37,MATCH($H11,'EDCM - FCP Assumptions Log'!$C$4:$C$37,0)))</f>
        <v>#N/A</v>
      </c>
      <c r="J11" s="11" t="e">
        <f>IF($H11="n/a","",INDEX('EDCM - FCP Assumptions Log'!E$4:E$37,MATCH($H11,'EDCM - FCP Assumptions Log'!$C$4:$C$37,0)))</f>
        <v>#N/A</v>
      </c>
      <c r="K11" s="11" t="e">
        <f>IF($H11="n/a","",INDEX('EDCM - FCP Assumptions Log'!F$4:F$37,MATCH($H11,'EDCM - FCP Assumptions Log'!$C$4:$C$37,0)))</f>
        <v>#N/A</v>
      </c>
      <c r="L11" s="11" t="e">
        <f>IF($H11="n/a","",INDEX('EDCM - FCP Assumptions Log'!G$4:G$37,MATCH($H11,'EDCM - FCP Assumptions Log'!$C$4:$C$37,0)))</f>
        <v>#N/A</v>
      </c>
    </row>
    <row r="12" spans="2:12" x14ac:dyDescent="0.25">
      <c r="B12" s="11">
        <v>22</v>
      </c>
      <c r="C12" s="11" t="e">
        <f>IF($B12="n/a","",INDEX('EDCM - FCP Assumptions Log'!D$4:D$37,MATCH($B12,'EDCM - FCP Assumptions Log'!$C$4:$C$37,0)))</f>
        <v>#N/A</v>
      </c>
      <c r="D12" s="11" t="e">
        <f>IF($B12="n/a","",INDEX('EDCM - FCP Assumptions Log'!E$4:E$37,MATCH($B12,'EDCM - FCP Assumptions Log'!$C$4:$C$37,0)))</f>
        <v>#N/A</v>
      </c>
      <c r="E12" s="11" t="e">
        <f>IF($B12="n/a","",INDEX('EDCM - FCP Assumptions Log'!F$4:F$37,MATCH($B12,'EDCM - FCP Assumptions Log'!$C$4:$C$37,0)))</f>
        <v>#N/A</v>
      </c>
      <c r="F12" s="11" t="e">
        <f>IF($B12="n/a","",INDEX('EDCM - FCP Assumptions Log'!G$4:G$37,MATCH($B12,'EDCM - FCP Assumptions Log'!$C$4:$C$37,0)))</f>
        <v>#N/A</v>
      </c>
      <c r="H12" s="11">
        <v>54</v>
      </c>
      <c r="I12" s="11" t="e">
        <f>IF($H12="n/a","",INDEX('EDCM - FCP Assumptions Log'!D$4:D$37,MATCH($H12,'EDCM - FCP Assumptions Log'!$C$4:$C$37,0)))</f>
        <v>#N/A</v>
      </c>
      <c r="J12" s="11" t="e">
        <f>IF($H12="n/a","",INDEX('EDCM - FCP Assumptions Log'!E$4:E$37,MATCH($H12,'EDCM - FCP Assumptions Log'!$C$4:$C$37,0)))</f>
        <v>#N/A</v>
      </c>
      <c r="K12" s="11" t="e">
        <f>IF($H12="n/a","",INDEX('EDCM - FCP Assumptions Log'!F$4:F$37,MATCH($H12,'EDCM - FCP Assumptions Log'!$C$4:$C$37,0)))</f>
        <v>#N/A</v>
      </c>
      <c r="L12" s="11" t="e">
        <f>IF($H12="n/a","",INDEX('EDCM - FCP Assumptions Log'!G$4:G$37,MATCH($H12,'EDCM - FCP Assumptions Log'!$C$4:$C$37,0)))</f>
        <v>#N/A</v>
      </c>
    </row>
    <row r="13" spans="2:12" x14ac:dyDescent="0.25">
      <c r="B13" s="11">
        <v>23</v>
      </c>
      <c r="C13" s="11" t="e">
        <f>IF($B13="n/a","",INDEX('EDCM - FCP Assumptions Log'!D$4:D$37,MATCH($B13,'EDCM - FCP Assumptions Log'!$C$4:$C$37,0)))</f>
        <v>#N/A</v>
      </c>
      <c r="D13" s="11" t="e">
        <f>IF($B13="n/a","",INDEX('EDCM - FCP Assumptions Log'!E$4:E$37,MATCH($B13,'EDCM - FCP Assumptions Log'!$C$4:$C$37,0)))</f>
        <v>#N/A</v>
      </c>
      <c r="E13" s="11" t="e">
        <f>IF($B13="n/a","",INDEX('EDCM - FCP Assumptions Log'!F$4:F$37,MATCH($B13,'EDCM - FCP Assumptions Log'!$C$4:$C$37,0)))</f>
        <v>#N/A</v>
      </c>
      <c r="F13" s="11" t="e">
        <f>IF($B13="n/a","",INDEX('EDCM - FCP Assumptions Log'!G$4:G$37,MATCH($B13,'EDCM - FCP Assumptions Log'!$C$4:$C$37,0)))</f>
        <v>#N/A</v>
      </c>
      <c r="H13" s="11">
        <v>55</v>
      </c>
      <c r="I13" s="11" t="e">
        <f>IF($H13="n/a","",INDEX('EDCM - FCP Assumptions Log'!D$4:D$37,MATCH($H13,'EDCM - FCP Assumptions Log'!$C$4:$C$37,0)))</f>
        <v>#N/A</v>
      </c>
      <c r="J13" s="11" t="e">
        <f>IF($H13="n/a","",INDEX('EDCM - FCP Assumptions Log'!E$4:E$37,MATCH($H13,'EDCM - FCP Assumptions Log'!$C$4:$C$37,0)))</f>
        <v>#N/A</v>
      </c>
      <c r="K13" s="11" t="e">
        <f>IF($H13="n/a","",INDEX('EDCM - FCP Assumptions Log'!F$4:F$37,MATCH($H13,'EDCM - FCP Assumptions Log'!$C$4:$C$37,0)))</f>
        <v>#N/A</v>
      </c>
      <c r="L13" s="11" t="e">
        <f>IF($H13="n/a","",INDEX('EDCM - FCP Assumptions Log'!G$4:G$37,MATCH($H13,'EDCM - FCP Assumptions Log'!$C$4:$C$37,0)))</f>
        <v>#N/A</v>
      </c>
    </row>
    <row r="14" spans="2:12" x14ac:dyDescent="0.25">
      <c r="B14" s="11">
        <v>24</v>
      </c>
      <c r="C14" s="11" t="e">
        <f>IF($B14="n/a","",INDEX('EDCM - FCP Assumptions Log'!D$4:D$37,MATCH($B14,'EDCM - FCP Assumptions Log'!$C$4:$C$37,0)))</f>
        <v>#N/A</v>
      </c>
      <c r="D14" s="11" t="e">
        <f>IF($B14="n/a","",INDEX('EDCM - FCP Assumptions Log'!E$4:E$37,MATCH($B14,'EDCM - FCP Assumptions Log'!$C$4:$C$37,0)))</f>
        <v>#N/A</v>
      </c>
      <c r="E14" s="11" t="e">
        <f>IF($B14="n/a","",INDEX('EDCM - FCP Assumptions Log'!F$4:F$37,MATCH($B14,'EDCM - FCP Assumptions Log'!$C$4:$C$37,0)))</f>
        <v>#N/A</v>
      </c>
      <c r="F14" s="11" t="e">
        <f>IF($B14="n/a","",INDEX('EDCM - FCP Assumptions Log'!G$4:G$37,MATCH($B14,'EDCM - FCP Assumptions Log'!$C$4:$C$37,0)))</f>
        <v>#N/A</v>
      </c>
      <c r="H14" s="11">
        <v>56</v>
      </c>
      <c r="I14" s="11" t="e">
        <f>IF($H14="n/a","",INDEX('EDCM - FCP Assumptions Log'!D$4:D$37,MATCH($H14,'EDCM - FCP Assumptions Log'!$C$4:$C$37,0)))</f>
        <v>#N/A</v>
      </c>
      <c r="J14" s="11" t="e">
        <f>IF($H14="n/a","",INDEX('EDCM - FCP Assumptions Log'!E$4:E$37,MATCH($H14,'EDCM - FCP Assumptions Log'!$C$4:$C$37,0)))</f>
        <v>#N/A</v>
      </c>
      <c r="K14" s="11" t="e">
        <f>IF($H14="n/a","",INDEX('EDCM - FCP Assumptions Log'!F$4:F$37,MATCH($H14,'EDCM - FCP Assumptions Log'!$C$4:$C$37,0)))</f>
        <v>#N/A</v>
      </c>
      <c r="L14" s="11" t="e">
        <f>IF($H14="n/a","",INDEX('EDCM - FCP Assumptions Log'!G$4:G$37,MATCH($H14,'EDCM - FCP Assumptions Log'!$C$4:$C$37,0)))</f>
        <v>#N/A</v>
      </c>
    </row>
    <row r="15" spans="2:12" x14ac:dyDescent="0.25">
      <c r="B15" s="11">
        <v>25</v>
      </c>
      <c r="C15" s="11" t="e">
        <f>IF($B15="n/a","",INDEX('EDCM - FCP Assumptions Log'!D$4:D$37,MATCH($B15,'EDCM - FCP Assumptions Log'!$C$4:$C$37,0)))</f>
        <v>#N/A</v>
      </c>
      <c r="D15" s="11" t="e">
        <f>IF($B15="n/a","",INDEX('EDCM - FCP Assumptions Log'!E$4:E$37,MATCH($B15,'EDCM - FCP Assumptions Log'!$C$4:$C$37,0)))</f>
        <v>#N/A</v>
      </c>
      <c r="E15" s="11" t="e">
        <f>IF($B15="n/a","",INDEX('EDCM - FCP Assumptions Log'!F$4:F$37,MATCH($B15,'EDCM - FCP Assumptions Log'!$C$4:$C$37,0)))</f>
        <v>#N/A</v>
      </c>
      <c r="F15" s="11" t="e">
        <f>IF($B15="n/a","",INDEX('EDCM - FCP Assumptions Log'!G$4:G$37,MATCH($B15,'EDCM - FCP Assumptions Log'!$C$4:$C$37,0)))</f>
        <v>#N/A</v>
      </c>
      <c r="H15" s="11">
        <v>57</v>
      </c>
      <c r="I15" s="11" t="e">
        <f>IF($H15="n/a","",INDEX('EDCM - FCP Assumptions Log'!D$4:D$37,MATCH($H15,'EDCM - FCP Assumptions Log'!$C$4:$C$37,0)))</f>
        <v>#N/A</v>
      </c>
      <c r="J15" s="11" t="e">
        <f>IF($H15="n/a","",INDEX('EDCM - FCP Assumptions Log'!E$4:E$37,MATCH($H15,'EDCM - FCP Assumptions Log'!$C$4:$C$37,0)))</f>
        <v>#N/A</v>
      </c>
      <c r="K15" s="11" t="e">
        <f>IF($H15="n/a","",INDEX('EDCM - FCP Assumptions Log'!F$4:F$37,MATCH($H15,'EDCM - FCP Assumptions Log'!$C$4:$C$37,0)))</f>
        <v>#N/A</v>
      </c>
      <c r="L15" s="11" t="e">
        <f>IF($H15="n/a","",INDEX('EDCM - FCP Assumptions Log'!G$4:G$37,MATCH($H15,'EDCM - FCP Assumptions Log'!$C$4:$C$37,0)))</f>
        <v>#N/A</v>
      </c>
    </row>
    <row r="16" spans="2:12" x14ac:dyDescent="0.25">
      <c r="B16" s="11">
        <v>26</v>
      </c>
      <c r="C16" s="11" t="e">
        <f>IF($B16="n/a","",INDEX('EDCM - FCP Assumptions Log'!D$4:D$37,MATCH($B16,'EDCM - FCP Assumptions Log'!$C$4:$C$37,0)))</f>
        <v>#N/A</v>
      </c>
      <c r="D16" s="11" t="e">
        <f>IF($B16="n/a","",INDEX('EDCM - FCP Assumptions Log'!E$4:E$37,MATCH($B16,'EDCM - FCP Assumptions Log'!$C$4:$C$37,0)))</f>
        <v>#N/A</v>
      </c>
      <c r="E16" s="11" t="e">
        <f>IF($B16="n/a","",INDEX('EDCM - FCP Assumptions Log'!F$4:F$37,MATCH($B16,'EDCM - FCP Assumptions Log'!$C$4:$C$37,0)))</f>
        <v>#N/A</v>
      </c>
      <c r="F16" s="11" t="e">
        <f>IF($B16="n/a","",INDEX('EDCM - FCP Assumptions Log'!G$4:G$37,MATCH($B16,'EDCM - FCP Assumptions Log'!$C$4:$C$37,0)))</f>
        <v>#N/A</v>
      </c>
      <c r="H16" s="11">
        <v>58</v>
      </c>
      <c r="I16" s="11" t="e">
        <f>IF($H16="n/a","",INDEX('EDCM - FCP Assumptions Log'!D$4:D$37,MATCH($H16,'EDCM - FCP Assumptions Log'!$C$4:$C$37,0)))</f>
        <v>#N/A</v>
      </c>
      <c r="J16" s="11" t="e">
        <f>IF($H16="n/a","",INDEX('EDCM - FCP Assumptions Log'!E$4:E$37,MATCH($H16,'EDCM - FCP Assumptions Log'!$C$4:$C$37,0)))</f>
        <v>#N/A</v>
      </c>
      <c r="K16" s="11" t="e">
        <f>IF($H16="n/a","",INDEX('EDCM - FCP Assumptions Log'!F$4:F$37,MATCH($H16,'EDCM - FCP Assumptions Log'!$C$4:$C$37,0)))</f>
        <v>#N/A</v>
      </c>
      <c r="L16" s="11" t="e">
        <f>IF($H16="n/a","",INDEX('EDCM - FCP Assumptions Log'!G$4:G$37,MATCH($H16,'EDCM - FCP Assumptions Log'!$C$4:$C$37,0)))</f>
        <v>#N/A</v>
      </c>
    </row>
    <row r="17" spans="2:12" x14ac:dyDescent="0.25">
      <c r="B17" s="11">
        <v>27</v>
      </c>
      <c r="C17" s="11" t="e">
        <f>IF($B17="n/a","",INDEX('EDCM - FCP Assumptions Log'!D$4:D$37,MATCH($B17,'EDCM - FCP Assumptions Log'!$C$4:$C$37,0)))</f>
        <v>#N/A</v>
      </c>
      <c r="D17" s="11" t="e">
        <f>IF($B17="n/a","",INDEX('EDCM - FCP Assumptions Log'!E$4:E$37,MATCH($B17,'EDCM - FCP Assumptions Log'!$C$4:$C$37,0)))</f>
        <v>#N/A</v>
      </c>
      <c r="E17" s="11" t="e">
        <f>IF($B17="n/a","",INDEX('EDCM - FCP Assumptions Log'!F$4:F$37,MATCH($B17,'EDCM - FCP Assumptions Log'!$C$4:$C$37,0)))</f>
        <v>#N/A</v>
      </c>
      <c r="F17" s="11" t="e">
        <f>IF($B17="n/a","",INDEX('EDCM - FCP Assumptions Log'!G$4:G$37,MATCH($B17,'EDCM - FCP Assumptions Log'!$C$4:$C$37,0)))</f>
        <v>#N/A</v>
      </c>
      <c r="H17" s="11">
        <v>59</v>
      </c>
      <c r="I17" s="11" t="e">
        <f>IF($H17="n/a","",INDEX('EDCM - FCP Assumptions Log'!D$4:D$37,MATCH($H17,'EDCM - FCP Assumptions Log'!$C$4:$C$37,0)))</f>
        <v>#N/A</v>
      </c>
      <c r="J17" s="11" t="e">
        <f>IF($H17="n/a","",INDEX('EDCM - FCP Assumptions Log'!E$4:E$37,MATCH($H17,'EDCM - FCP Assumptions Log'!$C$4:$C$37,0)))</f>
        <v>#N/A</v>
      </c>
      <c r="K17" s="11" t="e">
        <f>IF($H17="n/a","",INDEX('EDCM - FCP Assumptions Log'!F$4:F$37,MATCH($H17,'EDCM - FCP Assumptions Log'!$C$4:$C$37,0)))</f>
        <v>#N/A</v>
      </c>
      <c r="L17" s="11" t="e">
        <f>IF($H17="n/a","",INDEX('EDCM - FCP Assumptions Log'!G$4:G$37,MATCH($H17,'EDCM - FCP Assumptions Log'!$C$4:$C$37,0)))</f>
        <v>#N/A</v>
      </c>
    </row>
    <row r="18" spans="2:12" x14ac:dyDescent="0.25">
      <c r="B18" s="11">
        <v>28</v>
      </c>
      <c r="C18" s="11" t="e">
        <f>IF($B18="n/a","",INDEX('EDCM - FCP Assumptions Log'!D$4:D$37,MATCH($B18,'EDCM - FCP Assumptions Log'!$C$4:$C$37,0)))</f>
        <v>#N/A</v>
      </c>
      <c r="D18" s="11" t="e">
        <f>IF($B18="n/a","",INDEX('EDCM - FCP Assumptions Log'!E$4:E$37,MATCH($B18,'EDCM - FCP Assumptions Log'!$C$4:$C$37,0)))</f>
        <v>#N/A</v>
      </c>
      <c r="E18" s="11" t="e">
        <f>IF($B18="n/a","",INDEX('EDCM - FCP Assumptions Log'!F$4:F$37,MATCH($B18,'EDCM - FCP Assumptions Log'!$C$4:$C$37,0)))</f>
        <v>#N/A</v>
      </c>
      <c r="F18" s="11" t="e">
        <f>IF($B18="n/a","",INDEX('EDCM - FCP Assumptions Log'!G$4:G$37,MATCH($B18,'EDCM - FCP Assumptions Log'!$C$4:$C$37,0)))</f>
        <v>#N/A</v>
      </c>
      <c r="H18" s="11">
        <v>60</v>
      </c>
      <c r="I18" s="11" t="e">
        <f>IF($H18="n/a","",INDEX('EDCM - FCP Assumptions Log'!D$4:D$37,MATCH($H18,'EDCM - FCP Assumptions Log'!$C$4:$C$37,0)))</f>
        <v>#N/A</v>
      </c>
      <c r="J18" s="11" t="e">
        <f>IF($H18="n/a","",INDEX('EDCM - FCP Assumptions Log'!E$4:E$37,MATCH($H18,'EDCM - FCP Assumptions Log'!$C$4:$C$37,0)))</f>
        <v>#N/A</v>
      </c>
      <c r="K18" s="11" t="e">
        <f>IF($H18="n/a","",INDEX('EDCM - FCP Assumptions Log'!F$4:F$37,MATCH($H18,'EDCM - FCP Assumptions Log'!$C$4:$C$37,0)))</f>
        <v>#N/A</v>
      </c>
      <c r="L18" s="11" t="e">
        <f>IF($H18="n/a","",INDEX('EDCM - FCP Assumptions Log'!G$4:G$37,MATCH($H18,'EDCM - FCP Assumptions Log'!$C$4:$C$37,0)))</f>
        <v>#N/A</v>
      </c>
    </row>
    <row r="19" spans="2:12" x14ac:dyDescent="0.25">
      <c r="B19" s="11">
        <v>29</v>
      </c>
      <c r="C19" s="11" t="e">
        <f>IF($B19="n/a","",INDEX('EDCM - FCP Assumptions Log'!D$4:D$37,MATCH($B19,'EDCM - FCP Assumptions Log'!$C$4:$C$37,0)))</f>
        <v>#N/A</v>
      </c>
      <c r="D19" s="11" t="e">
        <f>IF($B19="n/a","",INDEX('EDCM - FCP Assumptions Log'!E$4:E$37,MATCH($B19,'EDCM - FCP Assumptions Log'!$C$4:$C$37,0)))</f>
        <v>#N/A</v>
      </c>
      <c r="E19" s="11" t="e">
        <f>IF($B19="n/a","",INDEX('EDCM - FCP Assumptions Log'!F$4:F$37,MATCH($B19,'EDCM - FCP Assumptions Log'!$C$4:$C$37,0)))</f>
        <v>#N/A</v>
      </c>
      <c r="F19" s="11" t="e">
        <f>IF($B19="n/a","",INDEX('EDCM - FCP Assumptions Log'!G$4:G$37,MATCH($B19,'EDCM - FCP Assumptions Log'!$C$4:$C$37,0)))</f>
        <v>#N/A</v>
      </c>
      <c r="H19" s="11">
        <v>61</v>
      </c>
      <c r="I19" s="11" t="e">
        <f>IF($H19="n/a","",INDEX('EDCM - FCP Assumptions Log'!D$4:D$37,MATCH($H19,'EDCM - FCP Assumptions Log'!$C$4:$C$37,0)))</f>
        <v>#N/A</v>
      </c>
      <c r="J19" s="11" t="e">
        <f>IF($H19="n/a","",INDEX('EDCM - FCP Assumptions Log'!E$4:E$37,MATCH($H19,'EDCM - FCP Assumptions Log'!$C$4:$C$37,0)))</f>
        <v>#N/A</v>
      </c>
      <c r="K19" s="11" t="e">
        <f>IF($H19="n/a","",INDEX('EDCM - FCP Assumptions Log'!F$4:F$37,MATCH($H19,'EDCM - FCP Assumptions Log'!$C$4:$C$37,0)))</f>
        <v>#N/A</v>
      </c>
      <c r="L19" s="11" t="e">
        <f>IF($H19="n/a","",INDEX('EDCM - FCP Assumptions Log'!G$4:G$37,MATCH($H19,'EDCM - FCP Assumptions Log'!$C$4:$C$37,0)))</f>
        <v>#N/A</v>
      </c>
    </row>
    <row r="20" spans="2:12" x14ac:dyDescent="0.25">
      <c r="B20" s="11">
        <v>30</v>
      </c>
      <c r="C20" s="11" t="e">
        <f>IF($B20="n/a","",INDEX('EDCM - FCP Assumptions Log'!D$4:D$37,MATCH($B20,'EDCM - FCP Assumptions Log'!$C$4:$C$37,0)))</f>
        <v>#N/A</v>
      </c>
      <c r="D20" s="11" t="e">
        <f>IF($B20="n/a","",INDEX('EDCM - FCP Assumptions Log'!E$4:E$37,MATCH($B20,'EDCM - FCP Assumptions Log'!$C$4:$C$37,0)))</f>
        <v>#N/A</v>
      </c>
      <c r="E20" s="11" t="e">
        <f>IF($B20="n/a","",INDEX('EDCM - FCP Assumptions Log'!F$4:F$37,MATCH($B20,'EDCM - FCP Assumptions Log'!$C$4:$C$37,0)))</f>
        <v>#N/A</v>
      </c>
      <c r="F20" s="11" t="e">
        <f>IF($B20="n/a","",INDEX('EDCM - FCP Assumptions Log'!G$4:G$37,MATCH($B20,'EDCM - FCP Assumptions Log'!$C$4:$C$37,0)))</f>
        <v>#N/A</v>
      </c>
      <c r="H20" s="11">
        <v>62</v>
      </c>
      <c r="I20" s="11" t="e">
        <f>IF($H20="n/a","",INDEX('EDCM - FCP Assumptions Log'!D$4:D$37,MATCH($H20,'EDCM - FCP Assumptions Log'!$C$4:$C$37,0)))</f>
        <v>#N/A</v>
      </c>
      <c r="J20" s="11" t="e">
        <f>IF($H20="n/a","",INDEX('EDCM - FCP Assumptions Log'!E$4:E$37,MATCH($H20,'EDCM - FCP Assumptions Log'!$C$4:$C$37,0)))</f>
        <v>#N/A</v>
      </c>
      <c r="K20" s="11" t="e">
        <f>IF($H20="n/a","",INDEX('EDCM - FCP Assumptions Log'!F$4:F$37,MATCH($H20,'EDCM - FCP Assumptions Log'!$C$4:$C$37,0)))</f>
        <v>#N/A</v>
      </c>
      <c r="L20" s="11" t="e">
        <f>IF($H20="n/a","",INDEX('EDCM - FCP Assumptions Log'!G$4:G$37,MATCH($H20,'EDCM - FCP Assumptions Log'!$C$4:$C$37,0)))</f>
        <v>#N/A</v>
      </c>
    </row>
    <row r="21" spans="2:12" x14ac:dyDescent="0.25">
      <c r="B21" s="11">
        <v>31</v>
      </c>
      <c r="C21" s="11" t="e">
        <f>IF($B21="n/a","",INDEX('EDCM - FCP Assumptions Log'!D$4:D$37,MATCH($B21,'EDCM - FCP Assumptions Log'!$C$4:$C$37,0)))</f>
        <v>#N/A</v>
      </c>
      <c r="D21" s="11" t="e">
        <f>IF($B21="n/a","",INDEX('EDCM - FCP Assumptions Log'!E$4:E$37,MATCH($B21,'EDCM - FCP Assumptions Log'!$C$4:$C$37,0)))</f>
        <v>#N/A</v>
      </c>
      <c r="E21" s="11" t="e">
        <f>IF($B21="n/a","",INDEX('EDCM - FCP Assumptions Log'!F$4:F$37,MATCH($B21,'EDCM - FCP Assumptions Log'!$C$4:$C$37,0)))</f>
        <v>#N/A</v>
      </c>
      <c r="F21" s="11" t="e">
        <f>IF($B21="n/a","",INDEX('EDCM - FCP Assumptions Log'!G$4:G$37,MATCH($B21,'EDCM - FCP Assumptions Log'!$C$4:$C$37,0)))</f>
        <v>#N/A</v>
      </c>
      <c r="H21" s="11">
        <v>63</v>
      </c>
      <c r="I21" s="11" t="e">
        <f>IF($H21="n/a","",INDEX('EDCM - FCP Assumptions Log'!D$4:D$37,MATCH($H21,'EDCM - FCP Assumptions Log'!$C$4:$C$37,0)))</f>
        <v>#N/A</v>
      </c>
      <c r="J21" s="11" t="e">
        <f>IF($H21="n/a","",INDEX('EDCM - FCP Assumptions Log'!E$4:E$37,MATCH($H21,'EDCM - FCP Assumptions Log'!$C$4:$C$37,0)))</f>
        <v>#N/A</v>
      </c>
      <c r="K21" s="11" t="e">
        <f>IF($H21="n/a","",INDEX('EDCM - FCP Assumptions Log'!F$4:F$37,MATCH($H21,'EDCM - FCP Assumptions Log'!$C$4:$C$37,0)))</f>
        <v>#N/A</v>
      </c>
      <c r="L21" s="11" t="e">
        <f>IF($H21="n/a","",INDEX('EDCM - FCP Assumptions Log'!G$4:G$37,MATCH($H21,'EDCM - FCP Assumptions Log'!$C$4:$C$37,0)))</f>
        <v>#N/A</v>
      </c>
    </row>
    <row r="22" spans="2:12" x14ac:dyDescent="0.25">
      <c r="B22" s="11">
        <v>32</v>
      </c>
      <c r="C22" s="11" t="e">
        <f>IF($B22="n/a","",INDEX('EDCM - FCP Assumptions Log'!D$4:D$37,MATCH($B22,'EDCM - FCP Assumptions Log'!$C$4:$C$37,0)))</f>
        <v>#N/A</v>
      </c>
      <c r="D22" s="11" t="e">
        <f>IF($B22="n/a","",INDEX('EDCM - FCP Assumptions Log'!E$4:E$37,MATCH($B22,'EDCM - FCP Assumptions Log'!$C$4:$C$37,0)))</f>
        <v>#N/A</v>
      </c>
      <c r="E22" s="11" t="e">
        <f>IF($B22="n/a","",INDEX('EDCM - FCP Assumptions Log'!F$4:F$37,MATCH($B22,'EDCM - FCP Assumptions Log'!$C$4:$C$37,0)))</f>
        <v>#N/A</v>
      </c>
      <c r="F22" s="11" t="e">
        <f>IF($B22="n/a","",INDEX('EDCM - FCP Assumptions Log'!G$4:G$37,MATCH($B22,'EDCM - FCP Assumptions Log'!$C$4:$C$37,0)))</f>
        <v>#N/A</v>
      </c>
      <c r="H22" s="11">
        <v>64</v>
      </c>
      <c r="I22" s="11" t="e">
        <f>IF($H22="n/a","",INDEX('EDCM - FCP Assumptions Log'!D$4:D$37,MATCH($H22,'EDCM - FCP Assumptions Log'!$C$4:$C$37,0)))</f>
        <v>#N/A</v>
      </c>
      <c r="J22" s="11" t="e">
        <f>IF($H22="n/a","",INDEX('EDCM - FCP Assumptions Log'!E$4:E$37,MATCH($H22,'EDCM - FCP Assumptions Log'!$C$4:$C$37,0)))</f>
        <v>#N/A</v>
      </c>
      <c r="K22" s="11" t="e">
        <f>IF($H22="n/a","",INDEX('EDCM - FCP Assumptions Log'!F$4:F$37,MATCH($H22,'EDCM - FCP Assumptions Log'!$C$4:$C$37,0)))</f>
        <v>#N/A</v>
      </c>
      <c r="L22" s="11" t="e">
        <f>IF($H22="n/a","",INDEX('EDCM - FCP Assumptions Log'!G$4:G$37,MATCH($H22,'EDCM - FCP Assumptions Log'!$C$4:$C$37,0)))</f>
        <v>#N/A</v>
      </c>
    </row>
    <row r="23" spans="2:12" x14ac:dyDescent="0.25">
      <c r="B23" s="11">
        <v>33</v>
      </c>
      <c r="C23" s="11" t="e">
        <f>IF($B23="n/a","",INDEX('EDCM - FCP Assumptions Log'!D$4:D$37,MATCH($B23,'EDCM - FCP Assumptions Log'!$C$4:$C$37,0)))</f>
        <v>#N/A</v>
      </c>
      <c r="D23" s="11" t="e">
        <f>IF($B23="n/a","",INDEX('EDCM - FCP Assumptions Log'!E$4:E$37,MATCH($B23,'EDCM - FCP Assumptions Log'!$C$4:$C$37,0)))</f>
        <v>#N/A</v>
      </c>
      <c r="E23" s="11" t="e">
        <f>IF($B23="n/a","",INDEX('EDCM - FCP Assumptions Log'!F$4:F$37,MATCH($B23,'EDCM - FCP Assumptions Log'!$C$4:$C$37,0)))</f>
        <v>#N/A</v>
      </c>
      <c r="F23" s="11" t="e">
        <f>IF($B23="n/a","",INDEX('EDCM - FCP Assumptions Log'!G$4:G$37,MATCH($B23,'EDCM - FCP Assumptions Log'!$C$4:$C$37,0)))</f>
        <v>#N/A</v>
      </c>
      <c r="H23" s="11">
        <v>65</v>
      </c>
      <c r="I23" s="11" t="e">
        <f>IF($H23="n/a","",INDEX('EDCM - FCP Assumptions Log'!D$4:D$37,MATCH($H23,'EDCM - FCP Assumptions Log'!$C$4:$C$37,0)))</f>
        <v>#N/A</v>
      </c>
      <c r="J23" s="11" t="e">
        <f>IF($H23="n/a","",INDEX('EDCM - FCP Assumptions Log'!E$4:E$37,MATCH($H23,'EDCM - FCP Assumptions Log'!$C$4:$C$37,0)))</f>
        <v>#N/A</v>
      </c>
      <c r="K23" s="11" t="e">
        <f>IF($H23="n/a","",INDEX('EDCM - FCP Assumptions Log'!F$4:F$37,MATCH($H23,'EDCM - FCP Assumptions Log'!$C$4:$C$37,0)))</f>
        <v>#N/A</v>
      </c>
      <c r="L23" s="11" t="e">
        <f>IF($H23="n/a","",INDEX('EDCM - FCP Assumptions Log'!G$4:G$37,MATCH($H23,'EDCM - FCP Assumptions Log'!$C$4:$C$37,0)))</f>
        <v>#N/A</v>
      </c>
    </row>
    <row r="24" spans="2:12" x14ac:dyDescent="0.25">
      <c r="B24" s="11">
        <v>34</v>
      </c>
      <c r="C24" s="11" t="e">
        <f>IF($B24="n/a","",INDEX('EDCM - FCP Assumptions Log'!D$4:D$37,MATCH($B24,'EDCM - FCP Assumptions Log'!$C$4:$C$37,0)))</f>
        <v>#N/A</v>
      </c>
      <c r="D24" s="11" t="e">
        <f>IF($B24="n/a","",INDEX('EDCM - FCP Assumptions Log'!E$4:E$37,MATCH($B24,'EDCM - FCP Assumptions Log'!$C$4:$C$37,0)))</f>
        <v>#N/A</v>
      </c>
      <c r="E24" s="11" t="e">
        <f>IF($B24="n/a","",INDEX('EDCM - FCP Assumptions Log'!F$4:F$37,MATCH($B24,'EDCM - FCP Assumptions Log'!$C$4:$C$37,0)))</f>
        <v>#N/A</v>
      </c>
      <c r="F24" s="11" t="e">
        <f>IF($B24="n/a","",INDEX('EDCM - FCP Assumptions Log'!G$4:G$37,MATCH($B24,'EDCM - FCP Assumptions Log'!$C$4:$C$37,0)))</f>
        <v>#N/A</v>
      </c>
      <c r="H24" s="11">
        <v>66</v>
      </c>
      <c r="I24" s="11" t="e">
        <f>IF($H24="n/a","",INDEX('EDCM - FCP Assumptions Log'!D$4:D$37,MATCH($H24,'EDCM - FCP Assumptions Log'!$C$4:$C$37,0)))</f>
        <v>#N/A</v>
      </c>
      <c r="J24" s="11" t="e">
        <f>IF($H24="n/a","",INDEX('EDCM - FCP Assumptions Log'!E$4:E$37,MATCH($H24,'EDCM - FCP Assumptions Log'!$C$4:$C$37,0)))</f>
        <v>#N/A</v>
      </c>
      <c r="K24" s="11" t="e">
        <f>IF($H24="n/a","",INDEX('EDCM - FCP Assumptions Log'!F$4:F$37,MATCH($H24,'EDCM - FCP Assumptions Log'!$C$4:$C$37,0)))</f>
        <v>#N/A</v>
      </c>
      <c r="L24" s="11" t="e">
        <f>IF($H24="n/a","",INDEX('EDCM - FCP Assumptions Log'!G$4:G$37,MATCH($H24,'EDCM - FCP Assumptions Log'!$C$4:$C$37,0)))</f>
        <v>#N/A</v>
      </c>
    </row>
    <row r="25" spans="2:12" x14ac:dyDescent="0.25">
      <c r="B25" s="11">
        <v>35</v>
      </c>
      <c r="C25" s="11" t="e">
        <f>IF($B25="n/a","",INDEX('EDCM - FCP Assumptions Log'!D$4:D$37,MATCH($B25,'EDCM - FCP Assumptions Log'!$C$4:$C$37,0)))</f>
        <v>#N/A</v>
      </c>
      <c r="D25" s="11" t="e">
        <f>IF($B25="n/a","",INDEX('EDCM - FCP Assumptions Log'!E$4:E$37,MATCH($B25,'EDCM - FCP Assumptions Log'!$C$4:$C$37,0)))</f>
        <v>#N/A</v>
      </c>
      <c r="E25" s="11" t="e">
        <f>IF($B25="n/a","",INDEX('EDCM - FCP Assumptions Log'!F$4:F$37,MATCH($B25,'EDCM - FCP Assumptions Log'!$C$4:$C$37,0)))</f>
        <v>#N/A</v>
      </c>
      <c r="F25" s="11" t="e">
        <f>IF($B25="n/a","",INDEX('EDCM - FCP Assumptions Log'!G$4:G$37,MATCH($B25,'EDCM - FCP Assumptions Log'!$C$4:$C$37,0)))</f>
        <v>#N/A</v>
      </c>
      <c r="H25" s="11">
        <v>67</v>
      </c>
      <c r="I25" s="11" t="e">
        <f>IF($H25="n/a","",INDEX('EDCM - FCP Assumptions Log'!D$4:D$37,MATCH($H25,'EDCM - FCP Assumptions Log'!$C$4:$C$37,0)))</f>
        <v>#N/A</v>
      </c>
      <c r="J25" s="11" t="e">
        <f>IF($H25="n/a","",INDEX('EDCM - FCP Assumptions Log'!E$4:E$37,MATCH($H25,'EDCM - FCP Assumptions Log'!$C$4:$C$37,0)))</f>
        <v>#N/A</v>
      </c>
      <c r="K25" s="11" t="e">
        <f>IF($H25="n/a","",INDEX('EDCM - FCP Assumptions Log'!F$4:F$37,MATCH($H25,'EDCM - FCP Assumptions Log'!$C$4:$C$37,0)))</f>
        <v>#N/A</v>
      </c>
      <c r="L25" s="11" t="e">
        <f>IF($H25="n/a","",INDEX('EDCM - FCP Assumptions Log'!G$4:G$37,MATCH($H25,'EDCM - FCP Assumptions Log'!$C$4:$C$37,0)))</f>
        <v>#N/A</v>
      </c>
    </row>
    <row r="26" spans="2:12" x14ac:dyDescent="0.25">
      <c r="B26" s="11">
        <v>36</v>
      </c>
      <c r="C26" s="11" t="e">
        <f>IF($B26="n/a","",INDEX('EDCM - FCP Assumptions Log'!D$4:D$37,MATCH($B26,'EDCM - FCP Assumptions Log'!$C$4:$C$37,0)))</f>
        <v>#N/A</v>
      </c>
      <c r="D26" s="11" t="e">
        <f>IF($B26="n/a","",INDEX('EDCM - FCP Assumptions Log'!E$4:E$37,MATCH($B26,'EDCM - FCP Assumptions Log'!$C$4:$C$37,0)))</f>
        <v>#N/A</v>
      </c>
      <c r="E26" s="11" t="e">
        <f>IF($B26="n/a","",INDEX('EDCM - FCP Assumptions Log'!F$4:F$37,MATCH($B26,'EDCM - FCP Assumptions Log'!$C$4:$C$37,0)))</f>
        <v>#N/A</v>
      </c>
      <c r="F26" s="11" t="e">
        <f>IF($B26="n/a","",INDEX('EDCM - FCP Assumptions Log'!G$4:G$37,MATCH($B26,'EDCM - FCP Assumptions Log'!$C$4:$C$37,0)))</f>
        <v>#N/A</v>
      </c>
      <c r="H26" s="11">
        <v>68</v>
      </c>
      <c r="I26" s="11" t="e">
        <f>IF($H26="n/a","",INDEX('EDCM - FCP Assumptions Log'!D$4:D$37,MATCH($H26,'EDCM - FCP Assumptions Log'!$C$4:$C$37,0)))</f>
        <v>#N/A</v>
      </c>
      <c r="J26" s="11" t="e">
        <f>IF($H26="n/a","",INDEX('EDCM - FCP Assumptions Log'!E$4:E$37,MATCH($H26,'EDCM - FCP Assumptions Log'!$C$4:$C$37,0)))</f>
        <v>#N/A</v>
      </c>
      <c r="K26" s="11" t="e">
        <f>IF($H26="n/a","",INDEX('EDCM - FCP Assumptions Log'!F$4:F$37,MATCH($H26,'EDCM - FCP Assumptions Log'!$C$4:$C$37,0)))</f>
        <v>#N/A</v>
      </c>
      <c r="L26" s="11" t="e">
        <f>IF($H26="n/a","",INDEX('EDCM - FCP Assumptions Log'!G$4:G$37,MATCH($H26,'EDCM - FCP Assumptions Log'!$C$4:$C$37,0)))</f>
        <v>#N/A</v>
      </c>
    </row>
    <row r="27" spans="2:12" x14ac:dyDescent="0.25">
      <c r="B27" s="11">
        <v>37</v>
      </c>
      <c r="C27" s="11" t="e">
        <f>IF($B27="n/a","",INDEX('EDCM - FCP Assumptions Log'!D$4:D$37,MATCH($B27,'EDCM - FCP Assumptions Log'!$C$4:$C$37,0)))</f>
        <v>#N/A</v>
      </c>
      <c r="D27" s="11" t="e">
        <f>IF($B27="n/a","",INDEX('EDCM - FCP Assumptions Log'!E$4:E$37,MATCH($B27,'EDCM - FCP Assumptions Log'!$C$4:$C$37,0)))</f>
        <v>#N/A</v>
      </c>
      <c r="E27" s="11" t="e">
        <f>IF($B27="n/a","",INDEX('EDCM - FCP Assumptions Log'!F$4:F$37,MATCH($B27,'EDCM - FCP Assumptions Log'!$C$4:$C$37,0)))</f>
        <v>#N/A</v>
      </c>
      <c r="F27" s="11" t="e">
        <f>IF($B27="n/a","",INDEX('EDCM - FCP Assumptions Log'!G$4:G$37,MATCH($B27,'EDCM - FCP Assumptions Log'!$C$4:$C$37,0)))</f>
        <v>#N/A</v>
      </c>
      <c r="H27" s="11">
        <v>69</v>
      </c>
      <c r="I27" s="11" t="e">
        <f>IF($H27="n/a","",INDEX('EDCM - FCP Assumptions Log'!D$4:D$37,MATCH($H27,'EDCM - FCP Assumptions Log'!$C$4:$C$37,0)))</f>
        <v>#N/A</v>
      </c>
      <c r="J27" s="11" t="e">
        <f>IF($H27="n/a","",INDEX('EDCM - FCP Assumptions Log'!E$4:E$37,MATCH($H27,'EDCM - FCP Assumptions Log'!$C$4:$C$37,0)))</f>
        <v>#N/A</v>
      </c>
      <c r="K27" s="11" t="e">
        <f>IF($H27="n/a","",INDEX('EDCM - FCP Assumptions Log'!F$4:F$37,MATCH($H27,'EDCM - FCP Assumptions Log'!$C$4:$C$37,0)))</f>
        <v>#N/A</v>
      </c>
      <c r="L27" s="11" t="e">
        <f>IF($H27="n/a","",INDEX('EDCM - FCP Assumptions Log'!G$4:G$37,MATCH($H27,'EDCM - FCP Assumptions Log'!$C$4:$C$37,0)))</f>
        <v>#N/A</v>
      </c>
    </row>
    <row r="28" spans="2:12" x14ac:dyDescent="0.25">
      <c r="B28" s="11">
        <v>38</v>
      </c>
      <c r="C28" s="11" t="e">
        <f>IF($B28="n/a","",INDEX('EDCM - FCP Assumptions Log'!D$4:D$37,MATCH($B28,'EDCM - FCP Assumptions Log'!$C$4:$C$37,0)))</f>
        <v>#N/A</v>
      </c>
      <c r="D28" s="11" t="e">
        <f>IF($B28="n/a","",INDEX('EDCM - FCP Assumptions Log'!E$4:E$37,MATCH($B28,'EDCM - FCP Assumptions Log'!$C$4:$C$37,0)))</f>
        <v>#N/A</v>
      </c>
      <c r="E28" s="11" t="e">
        <f>IF($B28="n/a","",INDEX('EDCM - FCP Assumptions Log'!F$4:F$37,MATCH($B28,'EDCM - FCP Assumptions Log'!$C$4:$C$37,0)))</f>
        <v>#N/A</v>
      </c>
      <c r="F28" s="11" t="e">
        <f>IF($B28="n/a","",INDEX('EDCM - FCP Assumptions Log'!G$4:G$37,MATCH($B28,'EDCM - FCP Assumptions Log'!$C$4:$C$37,0)))</f>
        <v>#N/A</v>
      </c>
      <c r="H28" s="11">
        <v>70</v>
      </c>
      <c r="I28" s="11" t="e">
        <f>IF($H28="n/a","",INDEX('EDCM - FCP Assumptions Log'!D$4:D$37,MATCH($H28,'EDCM - FCP Assumptions Log'!$C$4:$C$37,0)))</f>
        <v>#N/A</v>
      </c>
      <c r="J28" s="11" t="e">
        <f>IF($H28="n/a","",INDEX('EDCM - FCP Assumptions Log'!E$4:E$37,MATCH($H28,'EDCM - FCP Assumptions Log'!$C$4:$C$37,0)))</f>
        <v>#N/A</v>
      </c>
      <c r="K28" s="11" t="e">
        <f>IF($H28="n/a","",INDEX('EDCM - FCP Assumptions Log'!F$4:F$37,MATCH($H28,'EDCM - FCP Assumptions Log'!$C$4:$C$37,0)))</f>
        <v>#N/A</v>
      </c>
      <c r="L28" s="11" t="e">
        <f>IF($H28="n/a","",INDEX('EDCM - FCP Assumptions Log'!G$4:G$37,MATCH($H28,'EDCM - FCP Assumptions Log'!$C$4:$C$37,0)))</f>
        <v>#N/A</v>
      </c>
    </row>
    <row r="29" spans="2:12" x14ac:dyDescent="0.25">
      <c r="B29" s="11">
        <v>39</v>
      </c>
      <c r="C29" s="11" t="e">
        <f>IF($B29="n/a","",INDEX('EDCM - FCP Assumptions Log'!D$4:D$37,MATCH($B29,'EDCM - FCP Assumptions Log'!$C$4:$C$37,0)))</f>
        <v>#N/A</v>
      </c>
      <c r="D29" s="11" t="e">
        <f>IF($B29="n/a","",INDEX('EDCM - FCP Assumptions Log'!E$4:E$37,MATCH($B29,'EDCM - FCP Assumptions Log'!$C$4:$C$37,0)))</f>
        <v>#N/A</v>
      </c>
      <c r="E29" s="11" t="e">
        <f>IF($B29="n/a","",INDEX('EDCM - FCP Assumptions Log'!F$4:F$37,MATCH($B29,'EDCM - FCP Assumptions Log'!$C$4:$C$37,0)))</f>
        <v>#N/A</v>
      </c>
      <c r="F29" s="11" t="e">
        <f>IF($B29="n/a","",INDEX('EDCM - FCP Assumptions Log'!G$4:G$37,MATCH($B29,'EDCM - FCP Assumptions Log'!$C$4:$C$37,0)))</f>
        <v>#N/A</v>
      </c>
      <c r="H29" s="11">
        <v>71</v>
      </c>
      <c r="I29" s="11" t="e">
        <f>IF($H29="n/a","",INDEX('EDCM - FCP Assumptions Log'!D$4:D$37,MATCH($H29,'EDCM - FCP Assumptions Log'!$C$4:$C$37,0)))</f>
        <v>#N/A</v>
      </c>
      <c r="J29" s="11" t="e">
        <f>IF($H29="n/a","",INDEX('EDCM - FCP Assumptions Log'!E$4:E$37,MATCH($H29,'EDCM - FCP Assumptions Log'!$C$4:$C$37,0)))</f>
        <v>#N/A</v>
      </c>
      <c r="K29" s="11" t="e">
        <f>IF($H29="n/a","",INDEX('EDCM - FCP Assumptions Log'!F$4:F$37,MATCH($H29,'EDCM - FCP Assumptions Log'!$C$4:$C$37,0)))</f>
        <v>#N/A</v>
      </c>
      <c r="L29" s="11" t="e">
        <f>IF($H29="n/a","",INDEX('EDCM - FCP Assumptions Log'!G$4:G$37,MATCH($H29,'EDCM - FCP Assumptions Log'!$C$4:$C$37,0)))</f>
        <v>#N/A</v>
      </c>
    </row>
    <row r="30" spans="2:12" x14ac:dyDescent="0.25">
      <c r="B30" s="11">
        <v>40</v>
      </c>
      <c r="C30" s="11" t="e">
        <f>IF($B30="n/a","",INDEX('EDCM - FCP Assumptions Log'!D$4:D$37,MATCH($B30,'EDCM - FCP Assumptions Log'!$C$4:$C$37,0)))</f>
        <v>#N/A</v>
      </c>
      <c r="D30" s="11" t="e">
        <f>IF($B30="n/a","",INDEX('EDCM - FCP Assumptions Log'!E$4:E$37,MATCH($B30,'EDCM - FCP Assumptions Log'!$C$4:$C$37,0)))</f>
        <v>#N/A</v>
      </c>
      <c r="E30" s="11" t="e">
        <f>IF($B30="n/a","",INDEX('EDCM - FCP Assumptions Log'!F$4:F$37,MATCH($B30,'EDCM - FCP Assumptions Log'!$C$4:$C$37,0)))</f>
        <v>#N/A</v>
      </c>
      <c r="F30" s="11" t="e">
        <f>IF($B30="n/a","",INDEX('EDCM - FCP Assumptions Log'!G$4:G$37,MATCH($B30,'EDCM - FCP Assumptions Log'!$C$4:$C$37,0)))</f>
        <v>#N/A</v>
      </c>
      <c r="H30" s="11">
        <v>72</v>
      </c>
      <c r="I30" s="11" t="e">
        <f>IF($H30="n/a","",INDEX('EDCM - FCP Assumptions Log'!D$4:D$37,MATCH($H30,'EDCM - FCP Assumptions Log'!$C$4:$C$37,0)))</f>
        <v>#N/A</v>
      </c>
      <c r="J30" s="11" t="e">
        <f>IF($H30="n/a","",INDEX('EDCM - FCP Assumptions Log'!E$4:E$37,MATCH($H30,'EDCM - FCP Assumptions Log'!$C$4:$C$37,0)))</f>
        <v>#N/A</v>
      </c>
      <c r="K30" s="11" t="e">
        <f>IF($H30="n/a","",INDEX('EDCM - FCP Assumptions Log'!F$4:F$37,MATCH($H30,'EDCM - FCP Assumptions Log'!$C$4:$C$37,0)))</f>
        <v>#N/A</v>
      </c>
      <c r="L30" s="11" t="e">
        <f>IF($H30="n/a","",INDEX('EDCM - FCP Assumptions Log'!G$4:G$37,MATCH($H30,'EDCM - FCP Assumptions Log'!$C$4:$C$37,0)))</f>
        <v>#N/A</v>
      </c>
    </row>
    <row r="31" spans="2:12" x14ac:dyDescent="0.25">
      <c r="B31" s="11">
        <v>41</v>
      </c>
      <c r="C31" s="11" t="e">
        <f>IF($B31="n/a","",INDEX('EDCM - FCP Assumptions Log'!D$4:D$37,MATCH($B31,'EDCM - FCP Assumptions Log'!$C$4:$C$37,0)))</f>
        <v>#N/A</v>
      </c>
      <c r="D31" s="11" t="e">
        <f>IF($B31="n/a","",INDEX('EDCM - FCP Assumptions Log'!E$4:E$37,MATCH($B31,'EDCM - FCP Assumptions Log'!$C$4:$C$37,0)))</f>
        <v>#N/A</v>
      </c>
      <c r="E31" s="11" t="e">
        <f>IF($B31="n/a","",INDEX('EDCM - FCP Assumptions Log'!F$4:F$37,MATCH($B31,'EDCM - FCP Assumptions Log'!$C$4:$C$37,0)))</f>
        <v>#N/A</v>
      </c>
      <c r="F31" s="11" t="e">
        <f>IF($B31="n/a","",INDEX('EDCM - FCP Assumptions Log'!G$4:G$37,MATCH($B31,'EDCM - FCP Assumptions Log'!$C$4:$C$37,0)))</f>
        <v>#N/A</v>
      </c>
      <c r="H31" s="11">
        <v>73</v>
      </c>
      <c r="I31" s="11" t="e">
        <f>IF($H31="n/a","",INDEX('EDCM - FCP Assumptions Log'!D$4:D$37,MATCH($H31,'EDCM - FCP Assumptions Log'!$C$4:$C$37,0)))</f>
        <v>#N/A</v>
      </c>
      <c r="J31" s="11" t="e">
        <f>IF($H31="n/a","",INDEX('EDCM - FCP Assumptions Log'!E$4:E$37,MATCH($H31,'EDCM - FCP Assumptions Log'!$C$4:$C$37,0)))</f>
        <v>#N/A</v>
      </c>
      <c r="K31" s="11" t="e">
        <f>IF($H31="n/a","",INDEX('EDCM - FCP Assumptions Log'!F$4:F$37,MATCH($H31,'EDCM - FCP Assumptions Log'!$C$4:$C$37,0)))</f>
        <v>#N/A</v>
      </c>
      <c r="L31" s="11" t="e">
        <f>IF($H31="n/a","",INDEX('EDCM - FCP Assumptions Log'!G$4:G$37,MATCH($H31,'EDCM - FCP Assumptions Log'!$C$4:$C$37,0)))</f>
        <v>#N/A</v>
      </c>
    </row>
    <row r="32" spans="2:12" x14ac:dyDescent="0.25">
      <c r="B32" s="11">
        <v>42</v>
      </c>
      <c r="C32" s="11" t="e">
        <f>IF($B32="n/a","",INDEX('EDCM - FCP Assumptions Log'!D$4:D$37,MATCH($B32,'EDCM - FCP Assumptions Log'!$C$4:$C$37,0)))</f>
        <v>#N/A</v>
      </c>
      <c r="D32" s="11" t="e">
        <f>IF($B32="n/a","",INDEX('EDCM - FCP Assumptions Log'!E$4:E$37,MATCH($B32,'EDCM - FCP Assumptions Log'!$C$4:$C$37,0)))</f>
        <v>#N/A</v>
      </c>
      <c r="E32" s="11" t="e">
        <f>IF($B32="n/a","",INDEX('EDCM - FCP Assumptions Log'!F$4:F$37,MATCH($B32,'EDCM - FCP Assumptions Log'!$C$4:$C$37,0)))</f>
        <v>#N/A</v>
      </c>
      <c r="F32" s="11" t="e">
        <f>IF($B32="n/a","",INDEX('EDCM - FCP Assumptions Log'!G$4:G$37,MATCH($B32,'EDCM - FCP Assumptions Log'!$C$4:$C$37,0)))</f>
        <v>#N/A</v>
      </c>
      <c r="H32" s="11">
        <v>74</v>
      </c>
      <c r="I32" s="11" t="e">
        <f>IF($H32="n/a","",INDEX('EDCM - FCP Assumptions Log'!D$4:D$37,MATCH($H32,'EDCM - FCP Assumptions Log'!$C$4:$C$37,0)))</f>
        <v>#N/A</v>
      </c>
      <c r="J32" s="11" t="e">
        <f>IF($H32="n/a","",INDEX('EDCM - FCP Assumptions Log'!E$4:E$37,MATCH($H32,'EDCM - FCP Assumptions Log'!$C$4:$C$37,0)))</f>
        <v>#N/A</v>
      </c>
      <c r="K32" s="11" t="e">
        <f>IF($H32="n/a","",INDEX('EDCM - FCP Assumptions Log'!F$4:F$37,MATCH($H32,'EDCM - FCP Assumptions Log'!$C$4:$C$37,0)))</f>
        <v>#N/A</v>
      </c>
      <c r="L32" s="11" t="e">
        <f>IF($H32="n/a","",INDEX('EDCM - FCP Assumptions Log'!G$4:G$37,MATCH($H32,'EDCM - FCP Assumptions Log'!$C$4:$C$37,0)))</f>
        <v>#N/A</v>
      </c>
    </row>
    <row r="33" spans="2:12" x14ac:dyDescent="0.25">
      <c r="B33" s="11">
        <v>43</v>
      </c>
      <c r="C33" s="11" t="e">
        <f>IF($B33="n/a","",INDEX('EDCM - FCP Assumptions Log'!D$4:D$37,MATCH($B33,'EDCM - FCP Assumptions Log'!$C$4:$C$37,0)))</f>
        <v>#N/A</v>
      </c>
      <c r="D33" s="11" t="e">
        <f>IF($B33="n/a","",INDEX('EDCM - FCP Assumptions Log'!E$4:E$37,MATCH($B33,'EDCM - FCP Assumptions Log'!$C$4:$C$37,0)))</f>
        <v>#N/A</v>
      </c>
      <c r="E33" s="11" t="e">
        <f>IF($B33="n/a","",INDEX('EDCM - FCP Assumptions Log'!F$4:F$37,MATCH($B33,'EDCM - FCP Assumptions Log'!$C$4:$C$37,0)))</f>
        <v>#N/A</v>
      </c>
      <c r="F33" s="11" t="e">
        <f>IF($B33="n/a","",INDEX('EDCM - FCP Assumptions Log'!G$4:G$37,MATCH($B33,'EDCM - FCP Assumptions Log'!$C$4:$C$37,0)))</f>
        <v>#N/A</v>
      </c>
      <c r="H33" s="11">
        <v>75</v>
      </c>
      <c r="I33" s="11" t="e">
        <f>IF($H33="n/a","",INDEX('EDCM - FCP Assumptions Log'!D$4:D$37,MATCH($H33,'EDCM - FCP Assumptions Log'!$C$4:$C$37,0)))</f>
        <v>#N/A</v>
      </c>
      <c r="J33" s="11" t="e">
        <f>IF($H33="n/a","",INDEX('EDCM - FCP Assumptions Log'!E$4:E$37,MATCH($H33,'EDCM - FCP Assumptions Log'!$C$4:$C$37,0)))</f>
        <v>#N/A</v>
      </c>
      <c r="K33" s="11" t="e">
        <f>IF($H33="n/a","",INDEX('EDCM - FCP Assumptions Log'!F$4:F$37,MATCH($H33,'EDCM - FCP Assumptions Log'!$C$4:$C$37,0)))</f>
        <v>#N/A</v>
      </c>
      <c r="L33" s="11" t="e">
        <f>IF($H33="n/a","",INDEX('EDCM - FCP Assumptions Log'!G$4:G$37,MATCH($H33,'EDCM - FCP Assumptions Log'!$C$4:$C$37,0)))</f>
        <v>#N/A</v>
      </c>
    </row>
    <row r="34" spans="2:12" x14ac:dyDescent="0.25">
      <c r="B34" s="11">
        <v>44</v>
      </c>
      <c r="C34" s="11" t="e">
        <f>IF($B34="n/a","",INDEX('EDCM - FCP Assumptions Log'!D$4:D$37,MATCH($B34,'EDCM - FCP Assumptions Log'!$C$4:$C$37,0)))</f>
        <v>#N/A</v>
      </c>
      <c r="D34" s="11" t="e">
        <f>IF($B34="n/a","",INDEX('EDCM - FCP Assumptions Log'!E$4:E$37,MATCH($B34,'EDCM - FCP Assumptions Log'!$C$4:$C$37,0)))</f>
        <v>#N/A</v>
      </c>
      <c r="E34" s="11" t="e">
        <f>IF($B34="n/a","",INDEX('EDCM - FCP Assumptions Log'!F$4:F$37,MATCH($B34,'EDCM - FCP Assumptions Log'!$C$4:$C$37,0)))</f>
        <v>#N/A</v>
      </c>
      <c r="F34" s="11" t="e">
        <f>IF($B34="n/a","",INDEX('EDCM - FCP Assumptions Log'!G$4:G$37,MATCH($B34,'EDCM - FCP Assumptions Log'!$C$4:$C$37,0)))</f>
        <v>#N/A</v>
      </c>
      <c r="H34" s="11">
        <v>76</v>
      </c>
      <c r="I34" s="11" t="e">
        <f>IF($H34="n/a","",INDEX('EDCM - FCP Assumptions Log'!D$4:D$37,MATCH($H34,'EDCM - FCP Assumptions Log'!$C$4:$C$37,0)))</f>
        <v>#N/A</v>
      </c>
      <c r="J34" s="11" t="e">
        <f>IF($H34="n/a","",INDEX('EDCM - FCP Assumptions Log'!E$4:E$37,MATCH($H34,'EDCM - FCP Assumptions Log'!$C$4:$C$37,0)))</f>
        <v>#N/A</v>
      </c>
      <c r="K34" s="11" t="e">
        <f>IF($H34="n/a","",INDEX('EDCM - FCP Assumptions Log'!F$4:F$37,MATCH($H34,'EDCM - FCP Assumptions Log'!$C$4:$C$37,0)))</f>
        <v>#N/A</v>
      </c>
      <c r="L34" s="11" t="e">
        <f>IF($H34="n/a","",INDEX('EDCM - FCP Assumptions Log'!G$4:G$37,MATCH($H34,'EDCM - FCP Assumptions Log'!$C$4:$C$37,0)))</f>
        <v>#N/A</v>
      </c>
    </row>
    <row r="35" spans="2:12" x14ac:dyDescent="0.25">
      <c r="B35" s="11">
        <v>45</v>
      </c>
      <c r="C35" s="11" t="e">
        <f>IF($B35="n/a","",INDEX('EDCM - FCP Assumptions Log'!D$4:D$37,MATCH($B35,'EDCM - FCP Assumptions Log'!$C$4:$C$37,0)))</f>
        <v>#N/A</v>
      </c>
      <c r="D35" s="11" t="e">
        <f>IF($B35="n/a","",INDEX('EDCM - FCP Assumptions Log'!E$4:E$37,MATCH($B35,'EDCM - FCP Assumptions Log'!$C$4:$C$37,0)))</f>
        <v>#N/A</v>
      </c>
      <c r="E35" s="11" t="e">
        <f>IF($B35="n/a","",INDEX('EDCM - FCP Assumptions Log'!F$4:F$37,MATCH($B35,'EDCM - FCP Assumptions Log'!$C$4:$C$37,0)))</f>
        <v>#N/A</v>
      </c>
      <c r="F35" s="11" t="e">
        <f>IF($B35="n/a","",INDEX('EDCM - FCP Assumptions Log'!G$4:G$37,MATCH($B35,'EDCM - FCP Assumptions Log'!$C$4:$C$37,0)))</f>
        <v>#N/A</v>
      </c>
      <c r="H35" s="11">
        <v>77</v>
      </c>
      <c r="I35" s="11" t="e">
        <f>IF($H35="n/a","",INDEX('EDCM - FCP Assumptions Log'!D$4:D$37,MATCH($H35,'EDCM - FCP Assumptions Log'!$C$4:$C$37,0)))</f>
        <v>#N/A</v>
      </c>
      <c r="J35" s="11" t="e">
        <f>IF($H35="n/a","",INDEX('EDCM - FCP Assumptions Log'!E$4:E$37,MATCH($H35,'EDCM - FCP Assumptions Log'!$C$4:$C$37,0)))</f>
        <v>#N/A</v>
      </c>
      <c r="K35" s="11" t="e">
        <f>IF($H35="n/a","",INDEX('EDCM - FCP Assumptions Log'!F$4:F$37,MATCH($H35,'EDCM - FCP Assumptions Log'!$C$4:$C$37,0)))</f>
        <v>#N/A</v>
      </c>
      <c r="L35" s="11" t="e">
        <f>IF($H35="n/a","",INDEX('EDCM - FCP Assumptions Log'!G$4:G$37,MATCH($H35,'EDCM - FCP Assumptions Log'!$C$4:$C$37,0)))</f>
        <v>#N/A</v>
      </c>
    </row>
    <row r="36" spans="2:12" x14ac:dyDescent="0.25">
      <c r="B36" s="11">
        <v>46</v>
      </c>
      <c r="C36" s="11" t="e">
        <f>IF($B36="n/a","",INDEX('EDCM - FCP Assumptions Log'!D$4:D$37,MATCH($B36,'EDCM - FCP Assumptions Log'!$C$4:$C$37,0)))</f>
        <v>#N/A</v>
      </c>
      <c r="D36" s="11" t="e">
        <f>IF($B36="n/a","",INDEX('EDCM - FCP Assumptions Log'!E$4:E$37,MATCH($B36,'EDCM - FCP Assumptions Log'!$C$4:$C$37,0)))</f>
        <v>#N/A</v>
      </c>
      <c r="E36" s="11" t="e">
        <f>IF($B36="n/a","",INDEX('EDCM - FCP Assumptions Log'!F$4:F$37,MATCH($B36,'EDCM - FCP Assumptions Log'!$C$4:$C$37,0)))</f>
        <v>#N/A</v>
      </c>
      <c r="F36" s="11" t="e">
        <f>IF($B36="n/a","",INDEX('EDCM - FCP Assumptions Log'!G$4:G$37,MATCH($B36,'EDCM - FCP Assumptions Log'!$C$4:$C$37,0)))</f>
        <v>#N/A</v>
      </c>
      <c r="H36" s="11">
        <v>78</v>
      </c>
      <c r="I36" s="11" t="e">
        <f>IF($H36="n/a","",INDEX('EDCM - FCP Assumptions Log'!D$4:D$37,MATCH($H36,'EDCM - FCP Assumptions Log'!$C$4:$C$37,0)))</f>
        <v>#N/A</v>
      </c>
      <c r="J36" s="11" t="e">
        <f>IF($H36="n/a","",INDEX('EDCM - FCP Assumptions Log'!E$4:E$37,MATCH($H36,'EDCM - FCP Assumptions Log'!$C$4:$C$37,0)))</f>
        <v>#N/A</v>
      </c>
      <c r="K36" s="11" t="e">
        <f>IF($H36="n/a","",INDEX('EDCM - FCP Assumptions Log'!F$4:F$37,MATCH($H36,'EDCM - FCP Assumptions Log'!$C$4:$C$37,0)))</f>
        <v>#N/A</v>
      </c>
      <c r="L36" s="11" t="e">
        <f>IF($H36="n/a","",INDEX('EDCM - FCP Assumptions Log'!G$4:G$37,MATCH($H36,'EDCM - FCP Assumptions Log'!$C$4:$C$37,0)))</f>
        <v>#N/A</v>
      </c>
    </row>
    <row r="37" spans="2:12" x14ac:dyDescent="0.25">
      <c r="B37" s="11" t="s">
        <v>140</v>
      </c>
      <c r="C37" s="11" t="str">
        <f>IF($B37="n/a","",INDEX('EDCM - FCP Assumptions Log'!D$4:D$37,MATCH($B37,'EDCM - FCP Assumptions Log'!$C$4:$C$37,0)))</f>
        <v/>
      </c>
      <c r="D37" s="11" t="str">
        <f>IF($B37="n/a","",INDEX('EDCM - FCP Assumptions Log'!E$4:E$37,MATCH($B37,'EDCM - FCP Assumptions Log'!$C$4:$C$37,0)))</f>
        <v/>
      </c>
      <c r="E37" s="11" t="str">
        <f>IF($B37="n/a","",INDEX('EDCM - FCP Assumptions Log'!F$4:F$37,MATCH($B37,'EDCM - FCP Assumptions Log'!$C$4:$C$37,0)))</f>
        <v/>
      </c>
      <c r="F37" s="11" t="str">
        <f>IF($B37="n/a","",INDEX('EDCM - FCP Assumptions Log'!G$4:G$37,MATCH($B37,'EDCM - FCP Assumptions Log'!$C$4:$C$37,0)))</f>
        <v/>
      </c>
      <c r="H37" s="11">
        <v>79</v>
      </c>
      <c r="I37" s="11" t="e">
        <f>IF($H37="n/a","",INDEX('EDCM - FCP Assumptions Log'!D$4:D$37,MATCH($H37,'EDCM - FCP Assumptions Log'!$C$4:$C$37,0)))</f>
        <v>#N/A</v>
      </c>
      <c r="J37" s="11" t="e">
        <f>IF($H37="n/a","",INDEX('EDCM - FCP Assumptions Log'!E$4:E$37,MATCH($H37,'EDCM - FCP Assumptions Log'!$C$4:$C$37,0)))</f>
        <v>#N/A</v>
      </c>
      <c r="K37" s="11" t="e">
        <f>IF($H37="n/a","",INDEX('EDCM - FCP Assumptions Log'!F$4:F$37,MATCH($H37,'EDCM - FCP Assumptions Log'!$C$4:$C$37,0)))</f>
        <v>#N/A</v>
      </c>
      <c r="L37" s="11" t="e">
        <f>IF($H37="n/a","",INDEX('EDCM - FCP Assumptions Log'!G$4:G$37,MATCH($H37,'EDCM - FCP Assumptions Log'!$C$4:$C$37,0)))</f>
        <v>#N/A</v>
      </c>
    </row>
    <row r="38" spans="2:12" x14ac:dyDescent="0.25">
      <c r="B38" s="11">
        <v>47</v>
      </c>
      <c r="C38" s="11" t="e">
        <f>IF($B38="n/a","",INDEX('EDCM - FCP Assumptions Log'!D$4:D$37,MATCH($B38,'EDCM - FCP Assumptions Log'!$C$4:$C$37,0)))</f>
        <v>#N/A</v>
      </c>
      <c r="D38" s="11" t="e">
        <f>IF($B38="n/a","",INDEX('EDCM - FCP Assumptions Log'!E$4:E$37,MATCH($B38,'EDCM - FCP Assumptions Log'!$C$4:$C$37,0)))</f>
        <v>#N/A</v>
      </c>
      <c r="E38" s="11" t="e">
        <f>IF($B38="n/a","",INDEX('EDCM - FCP Assumptions Log'!F$4:F$37,MATCH($B38,'EDCM - FCP Assumptions Log'!$C$4:$C$37,0)))</f>
        <v>#N/A</v>
      </c>
      <c r="F38" s="11" t="e">
        <f>IF($B38="n/a","",INDEX('EDCM - FCP Assumptions Log'!G$4:G$37,MATCH($B38,'EDCM - FCP Assumptions Log'!$C$4:$C$37,0)))</f>
        <v>#N/A</v>
      </c>
      <c r="H38" s="11">
        <v>80</v>
      </c>
      <c r="I38" s="11" t="e">
        <f>IF($H38="n/a","",INDEX('EDCM - FCP Assumptions Log'!D$4:D$37,MATCH($H38,'EDCM - FCP Assumptions Log'!$C$4:$C$37,0)))</f>
        <v>#N/A</v>
      </c>
      <c r="J38" s="11" t="e">
        <f>IF($H38="n/a","",INDEX('EDCM - FCP Assumptions Log'!E$4:E$37,MATCH($H38,'EDCM - FCP Assumptions Log'!$C$4:$C$37,0)))</f>
        <v>#N/A</v>
      </c>
      <c r="K38" s="11" t="e">
        <f>IF($H38="n/a","",INDEX('EDCM - FCP Assumptions Log'!F$4:F$37,MATCH($H38,'EDCM - FCP Assumptions Log'!$C$4:$C$37,0)))</f>
        <v>#N/A</v>
      </c>
      <c r="L38" s="11" t="e">
        <f>IF($H38="n/a","",INDEX('EDCM - FCP Assumptions Log'!G$4:G$37,MATCH($H38,'EDCM - FCP Assumptions Log'!$C$4:$C$37,0)))</f>
        <v>#N/A</v>
      </c>
    </row>
    <row r="39" spans="2:12" x14ac:dyDescent="0.25">
      <c r="B39" s="11">
        <v>48</v>
      </c>
      <c r="C39" s="11" t="e">
        <f>IF($B39="n/a","",INDEX('EDCM - FCP Assumptions Log'!D$4:D$37,MATCH($B39,'EDCM - FCP Assumptions Log'!$C$4:$C$37,0)))</f>
        <v>#N/A</v>
      </c>
      <c r="D39" s="11" t="e">
        <f>IF($B39="n/a","",INDEX('EDCM - FCP Assumptions Log'!E$4:E$37,MATCH($B39,'EDCM - FCP Assumptions Log'!$C$4:$C$37,0)))</f>
        <v>#N/A</v>
      </c>
      <c r="E39" s="11" t="e">
        <f>IF($B39="n/a","",INDEX('EDCM - FCP Assumptions Log'!F$4:F$37,MATCH($B39,'EDCM - FCP Assumptions Log'!$C$4:$C$37,0)))</f>
        <v>#N/A</v>
      </c>
      <c r="F39" s="11" t="e">
        <f>IF($B39="n/a","",INDEX('EDCM - FCP Assumptions Log'!G$4:G$37,MATCH($B39,'EDCM - FCP Assumptions Log'!$C$4:$C$37,0)))</f>
        <v>#N/A</v>
      </c>
      <c r="H39" s="11">
        <v>81</v>
      </c>
      <c r="I39" s="11" t="e">
        <f>IF($H39="n/a","",INDEX('EDCM - FCP Assumptions Log'!D$4:D$37,MATCH($H39,'EDCM - FCP Assumptions Log'!$C$4:$C$37,0)))</f>
        <v>#N/A</v>
      </c>
      <c r="J39" s="11" t="e">
        <f>IF($H39="n/a","",INDEX('EDCM - FCP Assumptions Log'!E$4:E$37,MATCH($H39,'EDCM - FCP Assumptions Log'!$C$4:$C$37,0)))</f>
        <v>#N/A</v>
      </c>
      <c r="K39" s="11" t="e">
        <f>IF($H39="n/a","",INDEX('EDCM - FCP Assumptions Log'!F$4:F$37,MATCH($H39,'EDCM - FCP Assumptions Log'!$C$4:$C$37,0)))</f>
        <v>#N/A</v>
      </c>
      <c r="L39" s="11" t="e">
        <f>IF($H39="n/a","",INDEX('EDCM - FCP Assumptions Log'!G$4:G$37,MATCH($H39,'EDCM - FCP Assumptions Log'!$C$4:$C$37,0)))</f>
        <v>#N/A</v>
      </c>
    </row>
    <row r="40" spans="2:12" x14ac:dyDescent="0.25">
      <c r="B40" s="11">
        <v>49</v>
      </c>
      <c r="C40" s="11" t="e">
        <f>IF($B40="n/a","",INDEX('EDCM - FCP Assumptions Log'!D$4:D$37,MATCH($B40,'EDCM - FCP Assumptions Log'!$C$4:$C$37,0)))</f>
        <v>#N/A</v>
      </c>
      <c r="D40" s="11" t="e">
        <f>IF($B40="n/a","",INDEX('EDCM - FCP Assumptions Log'!E$4:E$37,MATCH($B40,'EDCM - FCP Assumptions Log'!$C$4:$C$37,0)))</f>
        <v>#N/A</v>
      </c>
      <c r="E40" s="11" t="e">
        <f>IF($B40="n/a","",INDEX('EDCM - FCP Assumptions Log'!F$4:F$37,MATCH($B40,'EDCM - FCP Assumptions Log'!$C$4:$C$37,0)))</f>
        <v>#N/A</v>
      </c>
      <c r="F40" s="11" t="e">
        <f>IF($B40="n/a","",INDEX('EDCM - FCP Assumptions Log'!G$4:G$37,MATCH($B40,'EDCM - FCP Assumptions Log'!$C$4:$C$37,0)))</f>
        <v>#N/A</v>
      </c>
      <c r="H40" s="11">
        <v>82</v>
      </c>
      <c r="I40" s="11" t="e">
        <f>IF($H40="n/a","",INDEX('EDCM - FCP Assumptions Log'!D$4:D$37,MATCH($H40,'EDCM - FCP Assumptions Log'!$C$4:$C$37,0)))</f>
        <v>#N/A</v>
      </c>
      <c r="J40" s="11" t="e">
        <f>IF($H40="n/a","",INDEX('EDCM - FCP Assumptions Log'!E$4:E$37,MATCH($H40,'EDCM - FCP Assumptions Log'!$C$4:$C$37,0)))</f>
        <v>#N/A</v>
      </c>
      <c r="K40" s="11" t="e">
        <f>IF($H40="n/a","",INDEX('EDCM - FCP Assumptions Log'!F$4:F$37,MATCH($H40,'EDCM - FCP Assumptions Log'!$C$4:$C$37,0)))</f>
        <v>#N/A</v>
      </c>
      <c r="L40" s="11" t="e">
        <f>IF($H40="n/a","",INDEX('EDCM - FCP Assumptions Log'!G$4:G$37,MATCH($H40,'EDCM - FCP Assumptions Log'!$C$4:$C$37,0)))</f>
        <v>#N/A</v>
      </c>
    </row>
    <row r="41" spans="2:12" x14ac:dyDescent="0.25">
      <c r="B41" s="11"/>
      <c r="C41" s="11"/>
      <c r="D41" s="11"/>
      <c r="E41" s="11"/>
      <c r="F41" s="11"/>
      <c r="H41" s="11"/>
      <c r="I41" s="11"/>
      <c r="J41" s="11"/>
      <c r="K41" s="11"/>
      <c r="L41" s="11"/>
    </row>
    <row r="42" spans="2:12" x14ac:dyDescent="0.25">
      <c r="B42" s="11"/>
      <c r="C42" s="11"/>
      <c r="D42" s="11"/>
      <c r="E42" s="11"/>
      <c r="F42" s="11"/>
      <c r="H42" s="11"/>
      <c r="I42" s="11"/>
      <c r="J42" s="11"/>
      <c r="K42" s="11"/>
      <c r="L42" s="11"/>
    </row>
    <row r="43" spans="2:12" x14ac:dyDescent="0.25">
      <c r="B43" s="11"/>
      <c r="C43" s="11"/>
      <c r="D43" s="11"/>
      <c r="E43" s="11"/>
      <c r="F43" s="11"/>
      <c r="H43" s="11"/>
      <c r="I43" s="11"/>
      <c r="J43" s="11"/>
      <c r="K43" s="11"/>
      <c r="L43" s="11"/>
    </row>
    <row r="44" spans="2:12" x14ac:dyDescent="0.25">
      <c r="B44" s="11"/>
      <c r="C44" s="11"/>
      <c r="D44" s="11"/>
      <c r="E44" s="11"/>
      <c r="F44" s="11"/>
      <c r="H44" s="11"/>
      <c r="I44" s="11"/>
      <c r="J44" s="11"/>
      <c r="K44" s="11"/>
      <c r="L44" s="11"/>
    </row>
    <row r="45" spans="2:12" x14ac:dyDescent="0.25">
      <c r="B45" s="11"/>
      <c r="C45" s="11"/>
      <c r="D45" s="11"/>
      <c r="E45" s="11"/>
      <c r="F45" s="11"/>
      <c r="H45" s="11"/>
      <c r="I45" s="11"/>
      <c r="J45" s="11"/>
      <c r="K45" s="11"/>
      <c r="L45" s="11"/>
    </row>
    <row r="46" spans="2:12" x14ac:dyDescent="0.25">
      <c r="B46" s="11"/>
      <c r="C46" s="11"/>
      <c r="D46" s="11"/>
      <c r="E46" s="11"/>
      <c r="F46" s="11"/>
      <c r="H46" s="11"/>
      <c r="I46" s="11"/>
      <c r="J46" s="11"/>
      <c r="K46" s="11"/>
      <c r="L46" s="11"/>
    </row>
    <row r="47" spans="2:12" x14ac:dyDescent="0.25">
      <c r="B47" s="11"/>
      <c r="C47" s="11"/>
      <c r="D47" s="11"/>
      <c r="E47" s="11"/>
      <c r="F47" s="11"/>
      <c r="H47" s="11"/>
      <c r="I47" s="11"/>
      <c r="J47" s="11"/>
      <c r="K47" s="11"/>
      <c r="L47" s="11"/>
    </row>
    <row r="48" spans="2:12" x14ac:dyDescent="0.25">
      <c r="B48" s="11"/>
      <c r="C48" s="11"/>
      <c r="D48" s="11"/>
      <c r="E48" s="11"/>
      <c r="F48" s="11"/>
      <c r="H48" s="11"/>
      <c r="I48" s="11"/>
      <c r="J48" s="11"/>
      <c r="K48" s="11"/>
      <c r="L48" s="11"/>
    </row>
    <row r="49" spans="2:12" x14ac:dyDescent="0.25">
      <c r="B49" s="11"/>
      <c r="C49" s="11"/>
      <c r="D49" s="11"/>
      <c r="E49" s="11"/>
      <c r="F49" s="11"/>
      <c r="H49" s="11"/>
      <c r="I49" s="11"/>
      <c r="J49" s="11"/>
      <c r="K49" s="11"/>
      <c r="L49" s="11"/>
    </row>
    <row r="50" spans="2:12" x14ac:dyDescent="0.25">
      <c r="B50" s="11"/>
      <c r="C50" s="11"/>
      <c r="D50" s="11"/>
      <c r="E50" s="11"/>
      <c r="F50" s="11"/>
      <c r="H50" s="11"/>
      <c r="I50" s="11"/>
      <c r="J50" s="11"/>
      <c r="K50" s="11"/>
      <c r="L50" s="11"/>
    </row>
    <row r="51" spans="2:12" x14ac:dyDescent="0.25">
      <c r="B51" s="11"/>
      <c r="C51" s="11"/>
      <c r="D51" s="11"/>
      <c r="E51" s="11"/>
      <c r="F51" s="11"/>
      <c r="H51" s="11"/>
      <c r="I51" s="11"/>
      <c r="J51" s="11"/>
      <c r="K51" s="11"/>
      <c r="L51" s="11"/>
    </row>
    <row r="52" spans="2:12" x14ac:dyDescent="0.25">
      <c r="B52" s="11"/>
      <c r="C52" s="11"/>
      <c r="D52" s="11"/>
      <c r="E52" s="11"/>
      <c r="F52" s="11"/>
      <c r="H52" s="11"/>
      <c r="I52" s="11"/>
      <c r="J52" s="11"/>
      <c r="K52" s="11"/>
      <c r="L52" s="11"/>
    </row>
    <row r="53" spans="2:12" x14ac:dyDescent="0.25">
      <c r="B53" s="11"/>
      <c r="C53" s="11"/>
      <c r="D53" s="11"/>
      <c r="E53" s="11"/>
      <c r="F53" s="11"/>
      <c r="H53" s="11"/>
      <c r="I53" s="11"/>
      <c r="J53" s="11"/>
      <c r="K53" s="11"/>
      <c r="L53" s="11"/>
    </row>
    <row r="54" spans="2:12" x14ac:dyDescent="0.25">
      <c r="B54" s="11"/>
      <c r="C54" s="11"/>
      <c r="D54" s="11"/>
      <c r="E54" s="11"/>
      <c r="F54" s="11"/>
      <c r="H54" s="11"/>
      <c r="I54" s="11"/>
      <c r="J54" s="11"/>
      <c r="K54" s="11"/>
      <c r="L54" s="11"/>
    </row>
    <row r="55" spans="2:12" x14ac:dyDescent="0.25">
      <c r="B55" s="11"/>
      <c r="C55" s="11"/>
      <c r="D55" s="11"/>
      <c r="E55" s="11"/>
      <c r="F55" s="11"/>
      <c r="H55" s="11"/>
      <c r="I55" s="11"/>
      <c r="J55" s="11"/>
      <c r="K55" s="11"/>
      <c r="L55" s="11"/>
    </row>
    <row r="56" spans="2:12" x14ac:dyDescent="0.25">
      <c r="B56" s="11"/>
      <c r="C56" s="11"/>
      <c r="D56" s="11"/>
      <c r="E56" s="11"/>
      <c r="F56" s="11"/>
      <c r="H56" s="11"/>
      <c r="I56" s="11"/>
      <c r="J56" s="11"/>
      <c r="K56" s="11"/>
      <c r="L56" s="11"/>
    </row>
    <row r="57" spans="2:12" x14ac:dyDescent="0.25">
      <c r="B57" s="11"/>
      <c r="C57" s="11"/>
      <c r="D57" s="11"/>
      <c r="E57" s="11"/>
      <c r="F57" s="11"/>
      <c r="H57" s="11"/>
      <c r="I57" s="11"/>
      <c r="J57" s="11"/>
      <c r="K57" s="11"/>
      <c r="L57" s="11"/>
    </row>
    <row r="58" spans="2:12" x14ac:dyDescent="0.25">
      <c r="B58" s="11"/>
      <c r="C58" s="11"/>
      <c r="D58" s="11"/>
      <c r="E58" s="11"/>
      <c r="F58" s="11"/>
      <c r="H58" s="11"/>
      <c r="I58" s="11"/>
      <c r="J58" s="11"/>
      <c r="K58" s="11"/>
      <c r="L58" s="11"/>
    </row>
    <row r="59" spans="2:12" x14ac:dyDescent="0.25">
      <c r="B59" s="11"/>
      <c r="C59" s="11"/>
      <c r="D59" s="11"/>
      <c r="E59" s="11"/>
      <c r="F59" s="11"/>
      <c r="H59" s="11"/>
      <c r="I59" s="11"/>
      <c r="J59" s="11"/>
      <c r="K59" s="11"/>
      <c r="L59" s="11"/>
    </row>
    <row r="60" spans="2:12" x14ac:dyDescent="0.25">
      <c r="B60" s="11"/>
      <c r="C60" s="11"/>
      <c r="D60" s="11"/>
      <c r="E60" s="11"/>
      <c r="F60" s="11"/>
      <c r="H60" s="11"/>
      <c r="I60" s="11"/>
      <c r="J60" s="11"/>
      <c r="K60" s="11"/>
      <c r="L60" s="11"/>
    </row>
    <row r="61" spans="2:12" x14ac:dyDescent="0.25">
      <c r="B61" s="11"/>
      <c r="C61" s="11"/>
      <c r="D61" s="11"/>
      <c r="E61" s="11"/>
      <c r="F61" s="11"/>
      <c r="H61" s="11"/>
      <c r="I61" s="11"/>
      <c r="J61" s="11"/>
      <c r="K61" s="11"/>
      <c r="L61" s="11"/>
    </row>
    <row r="62" spans="2:12" x14ac:dyDescent="0.25">
      <c r="B62" s="11"/>
      <c r="C62" s="11"/>
      <c r="D62" s="11"/>
      <c r="E62" s="11"/>
      <c r="F62" s="11"/>
      <c r="H62" s="11"/>
      <c r="I62" s="11"/>
      <c r="J62" s="11"/>
      <c r="K62" s="11"/>
      <c r="L62" s="11"/>
    </row>
    <row r="63" spans="2:12" x14ac:dyDescent="0.25">
      <c r="B63" s="11"/>
      <c r="C63" s="11"/>
      <c r="D63" s="11"/>
      <c r="E63" s="11"/>
      <c r="F63" s="11"/>
      <c r="H63" s="11"/>
      <c r="I63" s="11"/>
      <c r="J63" s="11"/>
      <c r="K63" s="11"/>
      <c r="L63" s="11"/>
    </row>
    <row r="64" spans="2:12" x14ac:dyDescent="0.25">
      <c r="B64" s="11"/>
      <c r="C64" s="11"/>
      <c r="D64" s="11"/>
      <c r="E64" s="11"/>
      <c r="F64" s="11"/>
      <c r="H64" s="11"/>
      <c r="I64" s="11"/>
      <c r="J64" s="11"/>
      <c r="K64" s="11"/>
      <c r="L64" s="11"/>
    </row>
    <row r="65" spans="2:12" x14ac:dyDescent="0.25">
      <c r="B65" s="11"/>
      <c r="C65" s="11"/>
      <c r="D65" s="11"/>
      <c r="E65" s="11"/>
      <c r="F65" s="11"/>
      <c r="H65" s="11"/>
      <c r="I65" s="11"/>
      <c r="J65" s="11"/>
      <c r="K65" s="11"/>
      <c r="L65" s="11"/>
    </row>
    <row r="66" spans="2:12" x14ac:dyDescent="0.25">
      <c r="B66" s="11"/>
      <c r="C66" s="11"/>
      <c r="D66" s="11"/>
      <c r="E66" s="11"/>
      <c r="F66" s="11"/>
      <c r="H66" s="11"/>
      <c r="I66" s="11"/>
      <c r="J66" s="11"/>
      <c r="K66" s="11"/>
      <c r="L66" s="11"/>
    </row>
    <row r="67" spans="2:12" x14ac:dyDescent="0.25">
      <c r="B67" s="11"/>
      <c r="C67" s="11"/>
      <c r="D67" s="11"/>
      <c r="E67" s="11"/>
      <c r="F67" s="11"/>
      <c r="H67" s="11"/>
      <c r="I67" s="11"/>
      <c r="J67" s="11"/>
      <c r="K67" s="11"/>
      <c r="L67" s="11"/>
    </row>
    <row r="68" spans="2:12" x14ac:dyDescent="0.25">
      <c r="B68" s="11"/>
      <c r="C68" s="11"/>
      <c r="D68" s="11"/>
      <c r="E68" s="11"/>
      <c r="F68" s="11"/>
      <c r="H68" s="11"/>
      <c r="I68" s="11"/>
      <c r="J68" s="11"/>
      <c r="K68" s="11"/>
      <c r="L68" s="11"/>
    </row>
    <row r="69" spans="2:12" x14ac:dyDescent="0.25">
      <c r="B69" s="11"/>
      <c r="C69" s="11"/>
      <c r="D69" s="11"/>
      <c r="E69" s="11"/>
      <c r="F69" s="11"/>
      <c r="H69" s="11"/>
      <c r="I69" s="11"/>
      <c r="J69" s="11"/>
      <c r="K69" s="11"/>
      <c r="L69" s="11"/>
    </row>
    <row r="70" spans="2:12" x14ac:dyDescent="0.25">
      <c r="B70" s="11"/>
      <c r="C70" s="11"/>
      <c r="D70" s="11"/>
      <c r="E70" s="11"/>
      <c r="F70" s="11"/>
      <c r="H70" s="11"/>
      <c r="I70" s="11"/>
      <c r="J70" s="11"/>
      <c r="K70" s="11"/>
      <c r="L70" s="11"/>
    </row>
    <row r="71" spans="2:12" x14ac:dyDescent="0.25">
      <c r="B71" s="11"/>
      <c r="C71" s="11"/>
      <c r="D71" s="11"/>
      <c r="E71" s="11"/>
      <c r="F71" s="11"/>
      <c r="H71" s="11"/>
      <c r="I71" s="11"/>
      <c r="J71" s="11"/>
      <c r="K71" s="11"/>
      <c r="L71" s="11"/>
    </row>
    <row r="72" spans="2:12" x14ac:dyDescent="0.25">
      <c r="B72" s="11"/>
      <c r="C72" s="11"/>
      <c r="D72" s="11"/>
      <c r="E72" s="11"/>
      <c r="F72" s="11"/>
      <c r="H72" s="11"/>
      <c r="I72" s="11"/>
      <c r="J72" s="11"/>
      <c r="K72" s="11"/>
      <c r="L72" s="11"/>
    </row>
    <row r="73" spans="2:12" x14ac:dyDescent="0.25">
      <c r="B73" s="11"/>
      <c r="C73" s="11"/>
      <c r="D73" s="11"/>
      <c r="E73" s="11"/>
      <c r="F73" s="11"/>
      <c r="H73" s="11"/>
      <c r="I73" s="11"/>
      <c r="J73" s="11"/>
      <c r="K73" s="11"/>
      <c r="L73" s="11"/>
    </row>
    <row r="74" spans="2:12" x14ac:dyDescent="0.25">
      <c r="B74" s="11"/>
      <c r="C74" s="11"/>
      <c r="D74" s="11"/>
      <c r="E74" s="11"/>
      <c r="F74" s="11"/>
      <c r="H74" s="11"/>
      <c r="I74" s="11"/>
      <c r="J74" s="11"/>
      <c r="K74" s="11"/>
      <c r="L74" s="11"/>
    </row>
    <row r="75" spans="2:12" x14ac:dyDescent="0.25">
      <c r="B75" s="11"/>
      <c r="C75" s="11"/>
      <c r="D75" s="11"/>
      <c r="E75" s="11"/>
      <c r="F75" s="11"/>
      <c r="H75" s="11"/>
      <c r="I75" s="11"/>
      <c r="J75" s="11"/>
      <c r="K75" s="11"/>
      <c r="L75" s="11"/>
    </row>
    <row r="76" spans="2:12" x14ac:dyDescent="0.25">
      <c r="B76" s="11"/>
      <c r="C76" s="11"/>
      <c r="D76" s="11"/>
      <c r="E76" s="11"/>
      <c r="F76" s="11"/>
      <c r="H76" s="11"/>
      <c r="I76" s="11"/>
      <c r="J76" s="11"/>
      <c r="K76" s="11"/>
      <c r="L76" s="11"/>
    </row>
    <row r="77" spans="2:12" x14ac:dyDescent="0.25">
      <c r="B77" s="11"/>
      <c r="C77" s="11"/>
      <c r="D77" s="11"/>
      <c r="E77" s="11"/>
      <c r="F77" s="11"/>
      <c r="H77" s="11"/>
      <c r="I77" s="11"/>
      <c r="J77" s="11"/>
      <c r="K77" s="11"/>
      <c r="L77" s="11"/>
    </row>
    <row r="78" spans="2:12" x14ac:dyDescent="0.25">
      <c r="B78" s="11"/>
      <c r="C78" s="11"/>
      <c r="D78" s="11"/>
      <c r="E78" s="11"/>
      <c r="F78" s="11"/>
      <c r="H78" s="11"/>
      <c r="I78" s="11"/>
      <c r="J78" s="11"/>
      <c r="K78" s="11"/>
      <c r="L78" s="11"/>
    </row>
    <row r="79" spans="2:12" x14ac:dyDescent="0.25">
      <c r="B79" s="11"/>
      <c r="C79" s="11"/>
      <c r="D79" s="11"/>
      <c r="E79" s="11"/>
      <c r="F79" s="11"/>
      <c r="H79" s="11"/>
      <c r="I79" s="11"/>
      <c r="J79" s="11"/>
      <c r="K79" s="11"/>
      <c r="L79" s="11"/>
    </row>
    <row r="80" spans="2:12" x14ac:dyDescent="0.25">
      <c r="B80" s="11"/>
      <c r="C80" s="11"/>
      <c r="D80" s="11"/>
      <c r="E80" s="11"/>
      <c r="F80" s="11"/>
      <c r="H80" s="11"/>
      <c r="I80" s="11"/>
      <c r="J80" s="11"/>
      <c r="K80" s="11"/>
      <c r="L80" s="11"/>
    </row>
    <row r="81" spans="2:12" x14ac:dyDescent="0.25">
      <c r="B81" s="11"/>
      <c r="C81" s="11"/>
      <c r="D81" s="11"/>
      <c r="E81" s="11"/>
      <c r="F81" s="11"/>
      <c r="H81" s="11"/>
      <c r="I81" s="11"/>
      <c r="J81" s="11"/>
      <c r="K81" s="11"/>
      <c r="L81" s="11"/>
    </row>
    <row r="82" spans="2:12" x14ac:dyDescent="0.25">
      <c r="B82" s="11"/>
      <c r="C82" s="11"/>
      <c r="D82" s="11"/>
      <c r="E82" s="11"/>
      <c r="F82" s="11"/>
      <c r="H82" s="11"/>
      <c r="I82" s="11"/>
      <c r="J82" s="11"/>
      <c r="K82" s="11"/>
      <c r="L82" s="11"/>
    </row>
    <row r="83" spans="2:12" x14ac:dyDescent="0.25">
      <c r="B83" s="11"/>
      <c r="C83" s="11"/>
      <c r="D83" s="11"/>
      <c r="E83" s="11"/>
      <c r="F83" s="11"/>
      <c r="H83" s="11"/>
      <c r="I83" s="11"/>
      <c r="J83" s="11"/>
      <c r="K83" s="11"/>
      <c r="L83" s="11"/>
    </row>
    <row r="84" spans="2:12" x14ac:dyDescent="0.25">
      <c r="B84" s="11"/>
      <c r="C84" s="11"/>
      <c r="D84" s="11"/>
      <c r="E84" s="11"/>
      <c r="F84" s="11"/>
      <c r="H84" s="11"/>
      <c r="I84" s="11"/>
      <c r="J84" s="11"/>
      <c r="K84" s="11"/>
      <c r="L84" s="11"/>
    </row>
    <row r="85" spans="2:12" x14ac:dyDescent="0.25">
      <c r="B85" s="11"/>
      <c r="C85" s="11"/>
      <c r="D85" s="11"/>
      <c r="E85" s="11"/>
      <c r="F85" s="11"/>
      <c r="H85" s="11"/>
      <c r="I85" s="11"/>
      <c r="J85" s="11"/>
      <c r="K85" s="11"/>
      <c r="L85" s="11"/>
    </row>
    <row r="86" spans="2:12" x14ac:dyDescent="0.25">
      <c r="B86" s="11"/>
      <c r="C86" s="11"/>
      <c r="D86" s="11"/>
      <c r="E86" s="11"/>
      <c r="F86" s="11"/>
      <c r="H86" s="11"/>
      <c r="I86" s="11"/>
      <c r="J86" s="11"/>
      <c r="K86" s="11"/>
      <c r="L86" s="11"/>
    </row>
    <row r="87" spans="2:12" x14ac:dyDescent="0.25">
      <c r="B87" s="11"/>
      <c r="C87" s="11"/>
      <c r="D87" s="11"/>
      <c r="E87" s="11"/>
      <c r="F87" s="11"/>
      <c r="H87" s="11"/>
      <c r="I87" s="11"/>
      <c r="J87" s="11"/>
      <c r="K87" s="11"/>
      <c r="L87" s="11"/>
    </row>
    <row r="88" spans="2:12" x14ac:dyDescent="0.25">
      <c r="B88" s="11"/>
      <c r="C88" s="11"/>
      <c r="D88" s="11"/>
      <c r="E88" s="11"/>
      <c r="F88" s="11"/>
      <c r="H88" s="11"/>
      <c r="I88" s="11"/>
      <c r="J88" s="11"/>
      <c r="K88" s="11"/>
      <c r="L88" s="11"/>
    </row>
    <row r="89" spans="2:12" x14ac:dyDescent="0.25">
      <c r="B89" s="11"/>
      <c r="C89" s="11"/>
      <c r="D89" s="11"/>
      <c r="E89" s="11"/>
      <c r="F89" s="11"/>
      <c r="H89" s="11"/>
      <c r="I89" s="11"/>
      <c r="J89" s="11"/>
      <c r="K89" s="11"/>
      <c r="L89" s="11"/>
    </row>
    <row r="90" spans="2:12" x14ac:dyDescent="0.25">
      <c r="B90" s="11"/>
      <c r="C90" s="11"/>
      <c r="D90" s="11"/>
      <c r="E90" s="11"/>
      <c r="F90" s="11"/>
      <c r="H90" s="11"/>
      <c r="I90" s="11"/>
      <c r="J90" s="11"/>
      <c r="K90" s="11"/>
      <c r="L90" s="11"/>
    </row>
    <row r="91" spans="2:12" x14ac:dyDescent="0.25">
      <c r="B91" s="11"/>
      <c r="C91" s="11"/>
      <c r="D91" s="11"/>
      <c r="E91" s="11"/>
      <c r="F91" s="11"/>
      <c r="H91" s="11"/>
      <c r="I91" s="11"/>
      <c r="J91" s="11"/>
      <c r="K91" s="11"/>
      <c r="L91" s="11"/>
    </row>
    <row r="92" spans="2:12" x14ac:dyDescent="0.25">
      <c r="B92" s="11"/>
      <c r="C92" s="11"/>
      <c r="D92" s="11"/>
      <c r="E92" s="11"/>
      <c r="F92" s="11"/>
      <c r="H92" s="11"/>
      <c r="I92" s="11"/>
      <c r="J92" s="11"/>
      <c r="K92" s="11"/>
      <c r="L92" s="11"/>
    </row>
    <row r="93" spans="2:12" x14ac:dyDescent="0.25">
      <c r="B93" s="11"/>
      <c r="C93" s="11"/>
      <c r="D93" s="11"/>
      <c r="E93" s="11"/>
      <c r="F93" s="11"/>
      <c r="H93" s="11"/>
      <c r="I93" s="11"/>
      <c r="J93" s="11"/>
      <c r="K93" s="11"/>
      <c r="L93" s="11"/>
    </row>
    <row r="94" spans="2:12" x14ac:dyDescent="0.25">
      <c r="B94" s="11"/>
      <c r="C94" s="11"/>
      <c r="D94" s="11"/>
      <c r="E94" s="11"/>
      <c r="F94" s="11"/>
      <c r="H94" s="11"/>
      <c r="I94" s="11"/>
      <c r="J94" s="11"/>
      <c r="K94" s="11"/>
      <c r="L94" s="11"/>
    </row>
    <row r="95" spans="2:12" x14ac:dyDescent="0.25">
      <c r="B95" s="11"/>
      <c r="C95" s="11"/>
      <c r="D95" s="11"/>
      <c r="E95" s="11"/>
      <c r="F95" s="11"/>
      <c r="H95" s="11"/>
      <c r="I95" s="11"/>
      <c r="J95" s="11"/>
      <c r="K95" s="11"/>
      <c r="L95" s="11"/>
    </row>
    <row r="96" spans="2:12" x14ac:dyDescent="0.25">
      <c r="B96" s="11"/>
      <c r="C96" s="11"/>
      <c r="D96" s="11"/>
      <c r="E96" s="11"/>
      <c r="F96" s="11"/>
      <c r="H96" s="11"/>
      <c r="I96" s="11"/>
      <c r="J96" s="11"/>
      <c r="K96" s="11"/>
      <c r="L96" s="11"/>
    </row>
    <row r="97" spans="2:12" x14ac:dyDescent="0.25">
      <c r="B97" s="11"/>
      <c r="C97" s="11"/>
      <c r="D97" s="11"/>
      <c r="E97" s="11"/>
      <c r="F97" s="15"/>
      <c r="H97" s="11"/>
      <c r="I97" s="11"/>
      <c r="J97" s="11"/>
      <c r="K97" s="11"/>
      <c r="L97" s="15"/>
    </row>
    <row r="98" spans="2:12" x14ac:dyDescent="0.25">
      <c r="B98" s="11"/>
      <c r="C98" s="11"/>
      <c r="D98" s="11"/>
      <c r="E98" s="11"/>
      <c r="F98" s="11"/>
      <c r="H98" s="11"/>
      <c r="I98" s="11"/>
      <c r="J98" s="11"/>
      <c r="K98" s="11"/>
      <c r="L98" s="11"/>
    </row>
    <row r="99" spans="2:12" x14ac:dyDescent="0.25">
      <c r="F99" s="2"/>
      <c r="L99" s="2"/>
    </row>
    <row r="100" spans="2:12" x14ac:dyDescent="0.25">
      <c r="B100" s="10"/>
      <c r="C100" s="10"/>
      <c r="D100" s="10"/>
      <c r="E100" s="10"/>
      <c r="F100" s="10"/>
      <c r="H100" s="10"/>
      <c r="I100" s="10"/>
      <c r="J100" s="10"/>
      <c r="K100" s="10"/>
      <c r="L100" s="10"/>
    </row>
    <row r="101" spans="2:12" x14ac:dyDescent="0.25">
      <c r="F101" s="2"/>
      <c r="L101" s="2"/>
    </row>
    <row r="102" spans="2:12" x14ac:dyDescent="0.25">
      <c r="F102" s="2"/>
      <c r="L102" s="2"/>
    </row>
    <row r="103" spans="2:12" x14ac:dyDescent="0.25">
      <c r="F103" s="2"/>
      <c r="L103" s="2"/>
    </row>
    <row r="104" spans="2:12" x14ac:dyDescent="0.25">
      <c r="F104" s="2"/>
      <c r="L104"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8"/>
  <sheetViews>
    <sheetView workbookViewId="0">
      <pane xSplit="2" ySplit="2" topLeftCell="C3" activePane="bottomRight" state="frozen"/>
      <selection activeCell="E15" sqref="E15"/>
      <selection pane="topRight" activeCell="E15" sqref="E15"/>
      <selection pane="bottomLeft" activeCell="E15" sqref="E15"/>
      <selection pane="bottomRight" activeCell="E15" sqref="E15"/>
    </sheetView>
  </sheetViews>
  <sheetFormatPr defaultRowHeight="15" x14ac:dyDescent="0.25"/>
  <cols>
    <col min="1" max="1" width="2.85546875" customWidth="1"/>
    <col min="2" max="2" width="51.42578125" bestFit="1" customWidth="1"/>
    <col min="3" max="6" width="14.28515625" customWidth="1"/>
    <col min="7" max="7" width="2.85546875" customWidth="1"/>
    <col min="8" max="8" width="14.28515625" customWidth="1"/>
  </cols>
  <sheetData>
    <row r="2" spans="2:8" x14ac:dyDescent="0.25">
      <c r="B2" s="23" t="s">
        <v>133</v>
      </c>
      <c r="C2" s="24" t="s">
        <v>144</v>
      </c>
      <c r="D2" s="24" t="s">
        <v>136</v>
      </c>
      <c r="E2" s="24" t="s">
        <v>185</v>
      </c>
      <c r="F2" s="24" t="s">
        <v>140</v>
      </c>
      <c r="G2" s="22"/>
      <c r="H2" s="24" t="s">
        <v>184</v>
      </c>
    </row>
    <row r="3" spans="2:8" x14ac:dyDescent="0.25">
      <c r="B3" s="25" t="s">
        <v>175</v>
      </c>
      <c r="C3" s="26">
        <f>COUNTIFS('EDCM - FCP Assumptions Log'!$I$4:$I$37,C$2,'EDCM - FCP Assumptions Log'!$K$4:$K$37,$B3)
+COUNTIFS(OtherIssues!$G$4:$G$7,C$2,OtherIssues!$I$4:$I$7,$B3)</f>
        <v>0</v>
      </c>
      <c r="D3" s="26">
        <f>COUNTIFS('EDCM - FCP Assumptions Log'!$I$4:$I$37,D$2,'EDCM - FCP Assumptions Log'!$K$4:$K$37,$B3)
+COUNTIFS(OtherIssues!$G$4:$G$7,D$2,OtherIssues!$I$4:$I$7,$B3)</f>
        <v>1</v>
      </c>
      <c r="E3" s="26">
        <f>COUNTIFS('EDCM - FCP Assumptions Log'!$I$4:$I$37,E$2,'EDCM - FCP Assumptions Log'!$K$4:$K$37,$B3)
+COUNTIFS(OtherIssues!$G$4:$G$7,E$2,OtherIssues!$I$4:$I$7,$B3)</f>
        <v>0</v>
      </c>
      <c r="F3" s="26">
        <f>COUNTIFS('EDCM - FCP Assumptions Log'!$I$4:$I$37,F$2,'EDCM - FCP Assumptions Log'!$K$4:$K$37,$B3)
+COUNTIFS(OtherIssues!$G$4:$G$7,F$2,OtherIssues!$I$4:$I$7,$B3)</f>
        <v>0</v>
      </c>
      <c r="H3" s="27">
        <f>SUM(C3:F3)</f>
        <v>1</v>
      </c>
    </row>
    <row r="4" spans="2:8" x14ac:dyDescent="0.25">
      <c r="B4" s="25" t="s">
        <v>174</v>
      </c>
      <c r="C4" s="26">
        <f>COUNTIFS('EDCM - FCP Assumptions Log'!$I$4:$I$37,C$2,'EDCM - FCP Assumptions Log'!$K$4:$K$37,$B4)
+COUNTIFS(OtherIssues!$G$4:$G$7,C$2,OtherIssues!$I$4:$I$7,$B4)</f>
        <v>0</v>
      </c>
      <c r="D4" s="26">
        <f>COUNTIFS('EDCM - FCP Assumptions Log'!$I$4:$I$37,D$2,'EDCM - FCP Assumptions Log'!$K$4:$K$37,$B4)
+COUNTIFS(OtherIssues!$G$4:$G$7,D$2,OtherIssues!$I$4:$I$7,$B4)</f>
        <v>0</v>
      </c>
      <c r="E4" s="26">
        <f>COUNTIFS('EDCM - FCP Assumptions Log'!$I$4:$I$37,E$2,'EDCM - FCP Assumptions Log'!$K$4:$K$37,$B4)
+COUNTIFS(OtherIssues!$G$4:$G$7,E$2,OtherIssues!$I$4:$I$7,$B4)</f>
        <v>0</v>
      </c>
      <c r="F4" s="26">
        <f>COUNTIFS('EDCM - FCP Assumptions Log'!$I$4:$I$37,F$2,'EDCM - FCP Assumptions Log'!$K$4:$K$37,$B4)
+COUNTIFS(OtherIssues!$G$4:$G$7,F$2,OtherIssues!$I$4:$I$7,$B4)</f>
        <v>0</v>
      </c>
      <c r="H4" s="27">
        <f t="shared" ref="H4:H13" si="0">SUM(C4:F4)</f>
        <v>0</v>
      </c>
    </row>
    <row r="5" spans="2:8" x14ac:dyDescent="0.25">
      <c r="B5" s="25" t="s">
        <v>172</v>
      </c>
      <c r="C5" s="26">
        <f>COUNTIFS('EDCM - FCP Assumptions Log'!$I$4:$I$37,C$2,'EDCM - FCP Assumptions Log'!$K$4:$K$37,$B5)
+COUNTIFS(OtherIssues!$G$4:$G$7,C$2,OtherIssues!$I$4:$I$7,$B5)</f>
        <v>0</v>
      </c>
      <c r="D5" s="26">
        <f>COUNTIFS('EDCM - FCP Assumptions Log'!$I$4:$I$37,D$2,'EDCM - FCP Assumptions Log'!$K$4:$K$37,$B5)
+COUNTIFS(OtherIssues!$G$4:$G$7,D$2,OtherIssues!$I$4:$I$7,$B5)</f>
        <v>0</v>
      </c>
      <c r="E5" s="26">
        <f>COUNTIFS('EDCM - FCP Assumptions Log'!$I$4:$I$37,E$2,'EDCM - FCP Assumptions Log'!$K$4:$K$37,$B5)
+COUNTIFS(OtherIssues!$G$4:$G$7,E$2,OtherIssues!$I$4:$I$7,$B5)</f>
        <v>0</v>
      </c>
      <c r="F5" s="26">
        <f>COUNTIFS('EDCM - FCP Assumptions Log'!$I$4:$I$37,F$2,'EDCM - FCP Assumptions Log'!$K$4:$K$37,$B5)
+COUNTIFS(OtherIssues!$G$4:$G$7,F$2,OtherIssues!$I$4:$I$7,$B5)</f>
        <v>0</v>
      </c>
      <c r="H5" s="27">
        <f t="shared" si="0"/>
        <v>0</v>
      </c>
    </row>
    <row r="6" spans="2:8" x14ac:dyDescent="0.25">
      <c r="B6" s="25" t="s">
        <v>178</v>
      </c>
      <c r="C6" s="26">
        <f>COUNTIFS('EDCM - FCP Assumptions Log'!$I$4:$I$37,C$2,'EDCM - FCP Assumptions Log'!$K$4:$K$37,$B6)
+COUNTIFS(OtherIssues!$G$4:$G$7,C$2,OtherIssues!$I$4:$I$7,$B6)</f>
        <v>0</v>
      </c>
      <c r="D6" s="26">
        <f>COUNTIFS('EDCM - FCP Assumptions Log'!$I$4:$I$37,D$2,'EDCM - FCP Assumptions Log'!$K$4:$K$37,$B6)
+COUNTIFS(OtherIssues!$G$4:$G$7,D$2,OtherIssues!$I$4:$I$7,$B6)</f>
        <v>18</v>
      </c>
      <c r="E6" s="26">
        <f>COUNTIFS('EDCM - FCP Assumptions Log'!$I$4:$I$37,E$2,'EDCM - FCP Assumptions Log'!$K$4:$K$37,$B6)
+COUNTIFS(OtherIssues!$G$4:$G$7,E$2,OtherIssues!$I$4:$I$7,$B6)</f>
        <v>0</v>
      </c>
      <c r="F6" s="26">
        <f>COUNTIFS('EDCM - FCP Assumptions Log'!$I$4:$I$37,F$2,'EDCM - FCP Assumptions Log'!$K$4:$K$37,$B6)
+COUNTIFS(OtherIssues!$G$4:$G$7,F$2,OtherIssues!$I$4:$I$7,$B6)</f>
        <v>0</v>
      </c>
      <c r="H6" s="27">
        <f t="shared" si="0"/>
        <v>18</v>
      </c>
    </row>
    <row r="7" spans="2:8" x14ac:dyDescent="0.25">
      <c r="B7" s="25" t="s">
        <v>173</v>
      </c>
      <c r="C7" s="26">
        <f>COUNTIFS('EDCM - FCP Assumptions Log'!$I$4:$I$37,C$2,'EDCM - FCP Assumptions Log'!$K$4:$K$37,$B7)
+COUNTIFS(OtherIssues!$G$4:$G$7,C$2,OtherIssues!$I$4:$I$7,$B7)</f>
        <v>4</v>
      </c>
      <c r="D7" s="26">
        <f>COUNTIFS('EDCM - FCP Assumptions Log'!$I$4:$I$37,D$2,'EDCM - FCP Assumptions Log'!$K$4:$K$37,$B7)
+COUNTIFS(OtherIssues!$G$4:$G$7,D$2,OtherIssues!$I$4:$I$7,$B7)</f>
        <v>0</v>
      </c>
      <c r="E7" s="26">
        <f>COUNTIFS('EDCM - FCP Assumptions Log'!$I$4:$I$37,E$2,'EDCM - FCP Assumptions Log'!$K$4:$K$37,$B7)
+COUNTIFS(OtherIssues!$G$4:$G$7,E$2,OtherIssues!$I$4:$I$7,$B7)</f>
        <v>0</v>
      </c>
      <c r="F7" s="26">
        <f>COUNTIFS('EDCM - FCP Assumptions Log'!$I$4:$I$37,F$2,'EDCM - FCP Assumptions Log'!$K$4:$K$37,$B7)
+COUNTIFS(OtherIssues!$G$4:$G$7,F$2,OtherIssues!$I$4:$I$7,$B7)</f>
        <v>0</v>
      </c>
      <c r="H7" s="27">
        <f t="shared" si="0"/>
        <v>4</v>
      </c>
    </row>
    <row r="8" spans="2:8" x14ac:dyDescent="0.25">
      <c r="B8" s="25" t="s">
        <v>181</v>
      </c>
      <c r="C8" s="26">
        <f>COUNTIFS('EDCM - FCP Assumptions Log'!$I$4:$I$37,C$2,'EDCM - FCP Assumptions Log'!$K$4:$K$37,$B8)
+COUNTIFS(OtherIssues!$G$4:$G$7,C$2,OtherIssues!$I$4:$I$7,$B8)</f>
        <v>0</v>
      </c>
      <c r="D8" s="26">
        <f>COUNTIFS('EDCM - FCP Assumptions Log'!$I$4:$I$37,D$2,'EDCM - FCP Assumptions Log'!$K$4:$K$37,$B8)
+COUNTIFS(OtherIssues!$G$4:$G$7,D$2,OtherIssues!$I$4:$I$7,$B8)</f>
        <v>1</v>
      </c>
      <c r="E8" s="26">
        <f>COUNTIFS('EDCM - FCP Assumptions Log'!$I$4:$I$37,E$2,'EDCM - FCP Assumptions Log'!$K$4:$K$37,$B8)
+COUNTIFS(OtherIssues!$G$4:$G$7,E$2,OtherIssues!$I$4:$I$7,$B8)</f>
        <v>0</v>
      </c>
      <c r="F8" s="26">
        <f>COUNTIFS('EDCM - FCP Assumptions Log'!$I$4:$I$37,F$2,'EDCM - FCP Assumptions Log'!$K$4:$K$37,$B8)
+COUNTIFS(OtherIssues!$G$4:$G$7,F$2,OtherIssues!$I$4:$I$7,$B8)</f>
        <v>0</v>
      </c>
      <c r="H8" s="27">
        <f>SUM(C8:F8)</f>
        <v>1</v>
      </c>
    </row>
    <row r="9" spans="2:8" x14ac:dyDescent="0.25">
      <c r="B9" s="25" t="s">
        <v>177</v>
      </c>
      <c r="C9" s="26">
        <f>COUNTIFS('EDCM - FCP Assumptions Log'!$I$4:$I$37,C$2,'EDCM - FCP Assumptions Log'!$K$4:$K$37,$B9)
+COUNTIFS(OtherIssues!$G$4:$G$7,C$2,OtherIssues!$I$4:$I$7,$B9)</f>
        <v>0</v>
      </c>
      <c r="D9" s="26">
        <f>COUNTIFS('EDCM - FCP Assumptions Log'!$I$4:$I$37,D$2,'EDCM - FCP Assumptions Log'!$K$4:$K$37,$B9)
+COUNTIFS(OtherIssues!$G$4:$G$7,D$2,OtherIssues!$I$4:$I$7,$B9)</f>
        <v>2</v>
      </c>
      <c r="E9" s="26">
        <f>COUNTIFS('EDCM - FCP Assumptions Log'!$I$4:$I$37,E$2,'EDCM - FCP Assumptions Log'!$K$4:$K$37,$B9)
+COUNTIFS(OtherIssues!$G$4:$G$7,E$2,OtherIssues!$I$4:$I$7,$B9)</f>
        <v>0</v>
      </c>
      <c r="F9" s="26">
        <f>COUNTIFS('EDCM - FCP Assumptions Log'!$I$4:$I$37,F$2,'EDCM - FCP Assumptions Log'!$K$4:$K$37,$B9)
+COUNTIFS(OtherIssues!$G$4:$G$7,F$2,OtherIssues!$I$4:$I$7,$B9)</f>
        <v>0</v>
      </c>
      <c r="H9" s="27">
        <f t="shared" si="0"/>
        <v>2</v>
      </c>
    </row>
    <row r="10" spans="2:8" x14ac:dyDescent="0.25">
      <c r="B10" s="25" t="s">
        <v>179</v>
      </c>
      <c r="C10" s="26">
        <f>COUNTIFS('EDCM - FCP Assumptions Log'!$I$4:$I$37,C$2,'EDCM - FCP Assumptions Log'!$K$4:$K$37,$B10)
+COUNTIFS(OtherIssues!$G$4:$G$7,C$2,OtherIssues!$I$4:$I$7,$B10)</f>
        <v>0</v>
      </c>
      <c r="D10" s="26">
        <f>COUNTIFS('EDCM - FCP Assumptions Log'!$I$4:$I$37,D$2,'EDCM - FCP Assumptions Log'!$K$4:$K$37,$B10)
+COUNTIFS(OtherIssues!$G$4:$G$7,D$2,OtherIssues!$I$4:$I$7,$B10)</f>
        <v>0</v>
      </c>
      <c r="E10" s="26">
        <f>COUNTIFS('EDCM - FCP Assumptions Log'!$I$4:$I$37,E$2,'EDCM - FCP Assumptions Log'!$K$4:$K$37,$B10)
+COUNTIFS(OtherIssues!$G$4:$G$7,E$2,OtherIssues!$I$4:$I$7,$B10)</f>
        <v>0</v>
      </c>
      <c r="F10" s="26">
        <f>COUNTIFS('EDCM - FCP Assumptions Log'!$I$4:$I$37,F$2,'EDCM - FCP Assumptions Log'!$K$4:$K$37,$B10)
+COUNTIFS(OtherIssues!$G$4:$G$7,F$2,OtherIssues!$I$4:$I$7,$B10)</f>
        <v>0</v>
      </c>
      <c r="H10" s="27">
        <f t="shared" si="0"/>
        <v>0</v>
      </c>
    </row>
    <row r="11" spans="2:8" x14ac:dyDescent="0.25">
      <c r="B11" s="25" t="s">
        <v>180</v>
      </c>
      <c r="C11" s="26">
        <f>COUNTIFS('EDCM - FCP Assumptions Log'!$I$4:$I$37,C$2,'EDCM - FCP Assumptions Log'!$K$4:$K$37,$B11)
+COUNTIFS(OtherIssues!$G$4:$G$7,C$2,OtherIssues!$I$4:$I$7,$B11)</f>
        <v>0</v>
      </c>
      <c r="D11" s="26">
        <f>COUNTIFS('EDCM - FCP Assumptions Log'!$I$4:$I$37,D$2,'EDCM - FCP Assumptions Log'!$K$4:$K$37,$B11)
+COUNTIFS(OtherIssues!$G$4:$G$7,D$2,OtherIssues!$I$4:$I$7,$B11)</f>
        <v>0</v>
      </c>
      <c r="E11" s="26">
        <f>COUNTIFS('EDCM - FCP Assumptions Log'!$I$4:$I$37,E$2,'EDCM - FCP Assumptions Log'!$K$4:$K$37,$B11)
+COUNTIFS(OtherIssues!$G$4:$G$7,E$2,OtherIssues!$I$4:$I$7,$B11)</f>
        <v>0</v>
      </c>
      <c r="F11" s="26">
        <f>COUNTIFS('EDCM - FCP Assumptions Log'!$I$4:$I$37,F$2,'EDCM - FCP Assumptions Log'!$K$4:$K$37,$B11)
+COUNTIFS(OtherIssues!$G$4:$G$7,F$2,OtherIssues!$I$4:$I$7,$B11)</f>
        <v>0</v>
      </c>
      <c r="H11" s="27">
        <f t="shared" si="0"/>
        <v>0</v>
      </c>
    </row>
    <row r="12" spans="2:8" x14ac:dyDescent="0.25">
      <c r="B12" s="25" t="s">
        <v>139</v>
      </c>
      <c r="C12" s="26">
        <f>COUNTIFS('EDCM - FCP Assumptions Log'!$I$4:$I$37,C$2,'EDCM - FCP Assumptions Log'!$K$4:$K$37,$B12)
+COUNTIFS(OtherIssues!$G$4:$G$7,C$2,OtherIssues!$I$4:$I$7,$B12)</f>
        <v>0</v>
      </c>
      <c r="D12" s="26">
        <f>COUNTIFS('EDCM - FCP Assumptions Log'!$I$4:$I$37,D$2,'EDCM - FCP Assumptions Log'!$K$4:$K$37,$B12)
+COUNTIFS(OtherIssues!$G$4:$G$7,D$2,OtherIssues!$I$4:$I$7,$B12)</f>
        <v>0</v>
      </c>
      <c r="E12" s="26">
        <f>COUNTIFS('EDCM - FCP Assumptions Log'!$I$4:$I$37,E$2,'EDCM - FCP Assumptions Log'!$K$4:$K$37,$B12)
+COUNTIFS(OtherIssues!$G$4:$G$7,E$2,OtherIssues!$I$4:$I$7,$B12)</f>
        <v>0</v>
      </c>
      <c r="F12" s="26">
        <f>COUNTIFS('EDCM - FCP Assumptions Log'!$I$4:$I$37,F$2,'EDCM - FCP Assumptions Log'!$K$4:$K$37,$B12)
+COUNTIFS(OtherIssues!$G$4:$G$7,F$2,OtherIssues!$I$4:$I$7,$B12)</f>
        <v>10</v>
      </c>
      <c r="H12" s="27">
        <f>SUM(C12:F12)</f>
        <v>10</v>
      </c>
    </row>
    <row r="13" spans="2:8" x14ac:dyDescent="0.25">
      <c r="B13" s="25" t="s">
        <v>185</v>
      </c>
      <c r="C13" s="26">
        <f>COUNTIFS('EDCM - FCP Assumptions Log'!$I$4:$I$37,C$2,'EDCM - FCP Assumptions Log'!$K$4:$K$37,$B13)
+COUNTIFS(OtherIssues!$G$4:$G$7,C$2,OtherIssues!$I$4:$I$7,$B13)</f>
        <v>0</v>
      </c>
      <c r="D13" s="26">
        <f>COUNTIFS('EDCM - FCP Assumptions Log'!$I$4:$I$37,D$2,'EDCM - FCP Assumptions Log'!$K$4:$K$37,$B13)
+COUNTIFS(OtherIssues!$G$4:$G$7,D$2,OtherIssues!$I$4:$I$7,$B13)</f>
        <v>0</v>
      </c>
      <c r="E13" s="26">
        <f>COUNTIFS('EDCM - FCP Assumptions Log'!$I$4:$I$37,E$2,'EDCM - FCP Assumptions Log'!$K$4:$K$37,$B13)
+COUNTIFS(OtherIssues!$G$4:$G$7,E$2,OtherIssues!$I$4:$I$7,$B13)</f>
        <v>2</v>
      </c>
      <c r="F13" s="26">
        <f>COUNTIFS('EDCM - FCP Assumptions Log'!$I$4:$I$37,F$2,'EDCM - FCP Assumptions Log'!$K$4:$K$37,$B13)
+COUNTIFS(OtherIssues!$G$4:$G$7,F$2,OtherIssues!$I$4:$I$7,$B13)</f>
        <v>0</v>
      </c>
      <c r="H13" s="27">
        <f t="shared" si="0"/>
        <v>2</v>
      </c>
    </row>
    <row r="15" spans="2:8" x14ac:dyDescent="0.25">
      <c r="B15" s="25" t="s">
        <v>184</v>
      </c>
      <c r="C15" s="27">
        <f>SUM(C3:C13)</f>
        <v>4</v>
      </c>
      <c r="D15" s="27">
        <f>SUM(D3:D13)</f>
        <v>22</v>
      </c>
      <c r="E15" s="27">
        <f>SUM(E3:E13)</f>
        <v>2</v>
      </c>
      <c r="F15" s="27">
        <f>SUM(F3:F13)</f>
        <v>10</v>
      </c>
      <c r="H15" s="27">
        <f>SUM(H3:H13)</f>
        <v>38</v>
      </c>
    </row>
    <row r="17" spans="2:8" x14ac:dyDescent="0.25">
      <c r="B17" t="s">
        <v>190</v>
      </c>
      <c r="H17" s="21">
        <f>COUNT('EDCM - FCP Assumptions Log'!C:C)+COUNT(OtherIssues!C:C)</f>
        <v>4</v>
      </c>
    </row>
    <row r="18" spans="2:8" x14ac:dyDescent="0.25">
      <c r="B18" t="s">
        <v>191</v>
      </c>
      <c r="H18" s="28" t="str">
        <f>IF(H15=H17,"P","O")</f>
        <v>O</v>
      </c>
    </row>
  </sheetData>
  <conditionalFormatting sqref="H18">
    <cfRule type="cellIs" dxfId="1" priority="1" stopIfTrue="1" operator="equal">
      <formula>"P"</formula>
    </cfRule>
    <cfRule type="cellIs" dxfId="0" priority="2" stopIfTrue="1" operator="equal">
      <formula>"O"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775047ED044E4AB8AE8CA3D9B75ECA" ma:contentTypeVersion="2" ma:contentTypeDescription="Create a new document." ma:contentTypeScope="" ma:versionID="9c2fd747b5b665d2273ad7306893f193">
  <xsd:schema xmlns:xsd="http://www.w3.org/2001/XMLSchema" xmlns:xs="http://www.w3.org/2001/XMLSchema" xmlns:p="http://schemas.microsoft.com/office/2006/metadata/properties" xmlns:ns2="56525fcc-fd9b-4a18-b571-66fa38027e5b" targetNamespace="http://schemas.microsoft.com/office/2006/metadata/properties" ma:root="true" ma:fieldsID="e2fc9e0036d98d59f2d63acbb17092bb" ns2:_="">
    <xsd:import namespace="56525fcc-fd9b-4a18-b571-66fa38027e5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525fcc-fd9b-4a18-b571-66fa38027e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A51191-3C1E-4D2A-9445-1CF90FDF20E2}">
  <ds:schemaRefs>
    <ds:schemaRef ds:uri="http://schemas.microsoft.com/sharepoint/v3/contenttype/forms"/>
  </ds:schemaRefs>
</ds:datastoreItem>
</file>

<file path=customXml/itemProps2.xml><?xml version="1.0" encoding="utf-8"?>
<ds:datastoreItem xmlns:ds="http://schemas.openxmlformats.org/officeDocument/2006/customXml" ds:itemID="{3146329B-A560-4786-BA29-C859FBF87A06}">
  <ds:schemaRefs>
    <ds:schemaRef ds:uri="http://schemas.microsoft.com/office/2006/documentManagement/types"/>
    <ds:schemaRef ds:uri="56525fcc-fd9b-4a18-b571-66fa38027e5b"/>
    <ds:schemaRef ds:uri="http://purl.org/dc/elements/1.1/"/>
    <ds:schemaRef ds:uri="http://www.w3.org/XML/1998/namespace"/>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437A4990-D5D2-4A01-AEB2-B52224DD7C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525fcc-fd9b-4a18-b571-66fa38027e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EDCM - FCP Assumptions Log</vt:lpstr>
      <vt:lpstr>OtherIssues</vt:lpstr>
      <vt:lpstr>Aligning_EDCM_Issues</vt:lpstr>
      <vt:lpstr>Summary</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Johnson</dc:creator>
  <cp:lastModifiedBy>Ong, Chris</cp:lastModifiedBy>
  <cp:revision/>
  <dcterms:created xsi:type="dcterms:W3CDTF">2017-12-01T11:26:06Z</dcterms:created>
  <dcterms:modified xsi:type="dcterms:W3CDTF">2019-09-02T07:12:29Z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0x010100F0775047ED044E4AB8AE8CA3D9B75ECA</vt:lpwstr>
  </property>
  <property fmtid="{D5CDD505-2E9C-101B-9397-08002B2CF9AE}" pid="3" name="DLPManualFileClassification">
    <vt:lpwstr>{1898340F-CC49-4888-9943-6DA0C70AB42B}</vt:lpwstr>
  </property>
  <property fmtid="{D5CDD505-2E9C-101B-9397-08002B2CF9AE}" pid="4" name="DLPManualFileClassificationLastModifiedBy">
    <vt:lpwstr>AD03\Andrew.Enzor</vt:lpwstr>
  </property>
  <property fmtid="{D5CDD505-2E9C-101B-9397-08002B2CF9AE}" pid="5" name="DLPManualFileClassificationLastModificationDate">
    <vt:lpwstr>1541060265</vt:lpwstr>
  </property>
  <property fmtid="{D5CDD505-2E9C-101B-9397-08002B2CF9AE}" pid="6" name="DLPManualFileClassificationVersion">
    <vt:lpwstr>11.0.400.15</vt:lpwstr>
  </property>
</Properties>
</file>