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S:\Governance Services\DCUSA\Change Management\DCUSA Change Proposals\DCP_421\Change Report\"/>
    </mc:Choice>
  </mc:AlternateContent>
  <xr:revisionPtr revIDLastSave="0" documentId="8_{C767829A-AD25-434F-9FBA-D036374D13EA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Cover" sheetId="6" r:id="rId1"/>
    <sheet name="Instructions" sheetId="7" r:id="rId2"/>
    <sheet name="Table 1 - Detailed" sheetId="1" r:id="rId3"/>
    <sheet name="Table 1 - CDCM Input" sheetId="2" r:id="rId4"/>
    <sheet name="Table 1 - Delta From Previous" sheetId="3" r:id="rId5"/>
    <sheet name="Table 2 - Sensitivities" sheetId="4" r:id="rId6"/>
    <sheet name="Table 3 - Illustrative Prices" sheetId="5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4" l="1"/>
  <c r="F22" i="4"/>
  <c r="G22" i="4"/>
  <c r="H22" i="4"/>
  <c r="I22" i="4"/>
  <c r="D22" i="4"/>
  <c r="D42" i="2"/>
  <c r="A50" i="4" l="1"/>
  <c r="A45" i="4"/>
  <c r="I104" i="3" l="1"/>
  <c r="I94" i="3"/>
  <c r="I83" i="3"/>
  <c r="I52" i="3"/>
  <c r="I42" i="3"/>
  <c r="I21" i="3"/>
  <c r="I13" i="3"/>
  <c r="I23" i="3" l="1"/>
  <c r="I70" i="3"/>
  <c r="I33" i="3"/>
  <c r="I41" i="3"/>
  <c r="I43" i="3" s="1"/>
  <c r="I45" i="3" s="1"/>
  <c r="I55" i="3"/>
  <c r="I56" i="3" s="1"/>
  <c r="I57" i="3" s="1"/>
  <c r="I25" i="3"/>
  <c r="I50" i="3"/>
  <c r="I39" i="4"/>
  <c r="I46" i="3" l="1"/>
  <c r="I71" i="3"/>
  <c r="I86" i="3" s="1"/>
  <c r="I89" i="3" s="1"/>
  <c r="I93" i="3" s="1"/>
  <c r="I97" i="3" s="1"/>
  <c r="I38" i="4" l="1"/>
  <c r="I40" i="4" s="1"/>
  <c r="I104" i="1"/>
  <c r="I100" i="3"/>
  <c r="I32" i="4" l="1"/>
  <c r="I31" i="4"/>
  <c r="I27" i="4"/>
  <c r="I26" i="4"/>
  <c r="H104" i="3"/>
  <c r="G104" i="3" l="1"/>
  <c r="D104" i="3"/>
  <c r="F104" i="3"/>
  <c r="E104" i="3"/>
  <c r="H94" i="3"/>
  <c r="G94" i="3"/>
  <c r="F94" i="3"/>
  <c r="E94" i="3"/>
  <c r="D94" i="3"/>
  <c r="H83" i="3"/>
  <c r="G83" i="3"/>
  <c r="F83" i="3"/>
  <c r="E83" i="3"/>
  <c r="D83" i="3"/>
  <c r="G70" i="3"/>
  <c r="E70" i="3"/>
  <c r="D70" i="3"/>
  <c r="H70" i="3"/>
  <c r="F70" i="3"/>
  <c r="H52" i="3"/>
  <c r="H55" i="3" s="1"/>
  <c r="H56" i="3" s="1"/>
  <c r="H57" i="3" s="1"/>
  <c r="G52" i="3"/>
  <c r="G55" i="3" s="1"/>
  <c r="G56" i="3" s="1"/>
  <c r="G57" i="3" s="1"/>
  <c r="F52" i="3"/>
  <c r="F55" i="3" s="1"/>
  <c r="F56" i="3" s="1"/>
  <c r="F57" i="3" s="1"/>
  <c r="D52" i="3"/>
  <c r="D55" i="3" s="1"/>
  <c r="E52" i="3"/>
  <c r="E55" i="3" s="1"/>
  <c r="E56" i="3" s="1"/>
  <c r="E57" i="3" s="1"/>
  <c r="G50" i="3"/>
  <c r="D50" i="3"/>
  <c r="H50" i="3"/>
  <c r="F50" i="3"/>
  <c r="E50" i="3"/>
  <c r="E41" i="3"/>
  <c r="H41" i="3"/>
  <c r="G41" i="3"/>
  <c r="F41" i="3"/>
  <c r="D41" i="3"/>
  <c r="D33" i="3"/>
  <c r="F33" i="3"/>
  <c r="H33" i="3"/>
  <c r="G33" i="3"/>
  <c r="E33" i="3"/>
  <c r="H42" i="3"/>
  <c r="G42" i="3"/>
  <c r="F42" i="3"/>
  <c r="E42" i="3"/>
  <c r="D42" i="3"/>
  <c r="E21" i="3"/>
  <c r="H21" i="3"/>
  <c r="H23" i="3" s="1"/>
  <c r="G21" i="3"/>
  <c r="G23" i="3" s="1"/>
  <c r="G25" i="3" s="1"/>
  <c r="F21" i="3"/>
  <c r="F23" i="3" s="1"/>
  <c r="F25" i="3" s="1"/>
  <c r="D21" i="3"/>
  <c r="D13" i="3"/>
  <c r="F13" i="3"/>
  <c r="H13" i="3"/>
  <c r="G13" i="3"/>
  <c r="E13" i="3"/>
  <c r="G43" i="3" l="1"/>
  <c r="G45" i="3" s="1"/>
  <c r="G46" i="3" s="1"/>
  <c r="G71" i="3" s="1"/>
  <c r="G86" i="3" s="1"/>
  <c r="G89" i="3" s="1"/>
  <c r="G93" i="3" s="1"/>
  <c r="G97" i="3" s="1"/>
  <c r="D23" i="3"/>
  <c r="D25" i="3" s="1"/>
  <c r="E43" i="3"/>
  <c r="E45" i="3" s="1"/>
  <c r="D43" i="3"/>
  <c r="D45" i="3" s="1"/>
  <c r="H25" i="3"/>
  <c r="F43" i="3"/>
  <c r="F45" i="3" s="1"/>
  <c r="F46" i="3" s="1"/>
  <c r="F71" i="3" s="1"/>
  <c r="F86" i="3" s="1"/>
  <c r="F89" i="3" s="1"/>
  <c r="F93" i="3" s="1"/>
  <c r="F97" i="3" s="1"/>
  <c r="D56" i="3"/>
  <c r="D57" i="3" s="1"/>
  <c r="H43" i="3"/>
  <c r="H45" i="3" s="1"/>
  <c r="E23" i="3"/>
  <c r="E25" i="3" s="1"/>
  <c r="I48" i="2"/>
  <c r="I46" i="2"/>
  <c r="I45" i="2"/>
  <c r="I39" i="2"/>
  <c r="I38" i="2"/>
  <c r="I23" i="2"/>
  <c r="I24" i="2"/>
  <c r="I25" i="2"/>
  <c r="I27" i="2"/>
  <c r="I28" i="2"/>
  <c r="I9" i="2"/>
  <c r="I10" i="2"/>
  <c r="I11" i="2"/>
  <c r="I12" i="2"/>
  <c r="I13" i="2"/>
  <c r="I14" i="2"/>
  <c r="I15" i="2"/>
  <c r="I16" i="2"/>
  <c r="I17" i="2"/>
  <c r="I18" i="2"/>
  <c r="I19" i="2"/>
  <c r="I20" i="2"/>
  <c r="J40" i="3"/>
  <c r="J39" i="3"/>
  <c r="J38" i="3"/>
  <c r="J37" i="3"/>
  <c r="J36" i="3"/>
  <c r="J35" i="3"/>
  <c r="J34" i="3"/>
  <c r="J20" i="3"/>
  <c r="J19" i="3"/>
  <c r="J18" i="3"/>
  <c r="J17" i="3"/>
  <c r="J16" i="3"/>
  <c r="J15" i="3"/>
  <c r="J14" i="3"/>
  <c r="J32" i="3"/>
  <c r="J31" i="3"/>
  <c r="J30" i="3"/>
  <c r="J29" i="3"/>
  <c r="J28" i="3"/>
  <c r="J27" i="3"/>
  <c r="J26" i="3"/>
  <c r="H27" i="4"/>
  <c r="G27" i="4"/>
  <c r="F27" i="4"/>
  <c r="E27" i="4"/>
  <c r="H26" i="4"/>
  <c r="G26" i="4"/>
  <c r="F26" i="4"/>
  <c r="E26" i="4"/>
  <c r="J88" i="3"/>
  <c r="H28" i="2"/>
  <c r="G28" i="2"/>
  <c r="F28" i="2"/>
  <c r="E28" i="2"/>
  <c r="H27" i="2"/>
  <c r="G27" i="2"/>
  <c r="F27" i="2"/>
  <c r="E27" i="2"/>
  <c r="H25" i="2"/>
  <c r="G25" i="2"/>
  <c r="F25" i="2"/>
  <c r="E25" i="2"/>
  <c r="H23" i="2"/>
  <c r="G23" i="2"/>
  <c r="F23" i="2"/>
  <c r="E23" i="2"/>
  <c r="J79" i="3"/>
  <c r="J78" i="3"/>
  <c r="J77" i="3"/>
  <c r="J76" i="3"/>
  <c r="J75" i="3"/>
  <c r="J74" i="3"/>
  <c r="J73" i="3"/>
  <c r="H20" i="2"/>
  <c r="G20" i="2"/>
  <c r="F20" i="2"/>
  <c r="E20" i="2"/>
  <c r="H19" i="2"/>
  <c r="G19" i="2"/>
  <c r="F19" i="2"/>
  <c r="E19" i="2"/>
  <c r="H18" i="2"/>
  <c r="G18" i="2"/>
  <c r="F18" i="2"/>
  <c r="E18" i="2"/>
  <c r="H17" i="2"/>
  <c r="G17" i="2"/>
  <c r="F17" i="2"/>
  <c r="E17" i="2"/>
  <c r="H16" i="2"/>
  <c r="G16" i="2"/>
  <c r="F16" i="2"/>
  <c r="E16" i="2"/>
  <c r="H15" i="2"/>
  <c r="G15" i="2"/>
  <c r="F15" i="2"/>
  <c r="E15" i="2"/>
  <c r="H14" i="2"/>
  <c r="G14" i="2"/>
  <c r="F14" i="2"/>
  <c r="E14" i="2"/>
  <c r="H13" i="2"/>
  <c r="G13" i="2"/>
  <c r="F13" i="2"/>
  <c r="E13" i="2"/>
  <c r="H12" i="2"/>
  <c r="G12" i="2"/>
  <c r="F12" i="2"/>
  <c r="E12" i="2"/>
  <c r="H11" i="2"/>
  <c r="G11" i="2"/>
  <c r="F11" i="2"/>
  <c r="E11" i="2"/>
  <c r="H10" i="2"/>
  <c r="G10" i="2"/>
  <c r="F10" i="2"/>
  <c r="E10" i="2"/>
  <c r="H9" i="2"/>
  <c r="G9" i="2"/>
  <c r="F9" i="2"/>
  <c r="E9" i="2"/>
  <c r="J54" i="3"/>
  <c r="J53" i="3"/>
  <c r="J49" i="3"/>
  <c r="J48" i="3"/>
  <c r="J44" i="3"/>
  <c r="J24" i="3"/>
  <c r="J12" i="3"/>
  <c r="J11" i="3"/>
  <c r="J10" i="3"/>
  <c r="J9" i="3"/>
  <c r="J8" i="3"/>
  <c r="J7" i="3"/>
  <c r="I47" i="2" l="1"/>
  <c r="E46" i="3"/>
  <c r="E71" i="3" s="1"/>
  <c r="E86" i="3" s="1"/>
  <c r="E89" i="3" s="1"/>
  <c r="E93" i="3" s="1"/>
  <c r="E97" i="3" s="1"/>
  <c r="D46" i="3"/>
  <c r="D52" i="1"/>
  <c r="J51" i="3"/>
  <c r="D14" i="2"/>
  <c r="J63" i="3"/>
  <c r="D15" i="2"/>
  <c r="J64" i="3"/>
  <c r="D25" i="2"/>
  <c r="J83" i="3"/>
  <c r="J90" i="3"/>
  <c r="D26" i="4"/>
  <c r="G39" i="2"/>
  <c r="G32" i="4"/>
  <c r="D46" i="2"/>
  <c r="J103" i="3"/>
  <c r="D39" i="4"/>
  <c r="D13" i="1"/>
  <c r="J13" i="3" s="1"/>
  <c r="J6" i="3"/>
  <c r="D16" i="2"/>
  <c r="J65" i="3"/>
  <c r="D83" i="1"/>
  <c r="J72" i="3"/>
  <c r="D27" i="2"/>
  <c r="J84" i="3"/>
  <c r="D27" i="4"/>
  <c r="J91" i="3"/>
  <c r="H39" i="2"/>
  <c r="H32" i="4"/>
  <c r="E45" i="2"/>
  <c r="E38" i="4"/>
  <c r="D48" i="2"/>
  <c r="J105" i="3"/>
  <c r="H46" i="2"/>
  <c r="H39" i="4"/>
  <c r="D9" i="2"/>
  <c r="J58" i="3"/>
  <c r="D17" i="2"/>
  <c r="J66" i="3"/>
  <c r="D28" i="2"/>
  <c r="J85" i="3"/>
  <c r="D38" i="2"/>
  <c r="J95" i="3"/>
  <c r="D31" i="4"/>
  <c r="D35" i="4"/>
  <c r="D49" i="4" s="1"/>
  <c r="E50" i="4" s="1"/>
  <c r="J99" i="3"/>
  <c r="F45" i="2"/>
  <c r="F38" i="4"/>
  <c r="D50" i="1"/>
  <c r="J47" i="3"/>
  <c r="D18" i="2"/>
  <c r="J67" i="3"/>
  <c r="D39" i="2"/>
  <c r="D32" i="4"/>
  <c r="J96" i="3"/>
  <c r="E42" i="2"/>
  <c r="E35" i="4"/>
  <c r="E49" i="4" s="1"/>
  <c r="G45" i="2"/>
  <c r="G38" i="4"/>
  <c r="D10" i="2"/>
  <c r="J59" i="3"/>
  <c r="D42" i="1"/>
  <c r="J42" i="3" s="1"/>
  <c r="J22" i="3"/>
  <c r="D11" i="2"/>
  <c r="J60" i="3"/>
  <c r="D19" i="2"/>
  <c r="J68" i="3"/>
  <c r="E38" i="2"/>
  <c r="E31" i="4"/>
  <c r="F42" i="2"/>
  <c r="F35" i="4"/>
  <c r="F49" i="4" s="1"/>
  <c r="H45" i="2"/>
  <c r="H38" i="4"/>
  <c r="D12" i="2"/>
  <c r="J61" i="3"/>
  <c r="D20" i="2"/>
  <c r="J69" i="3"/>
  <c r="F38" i="2"/>
  <c r="F31" i="4"/>
  <c r="E46" i="2"/>
  <c r="E39" i="4"/>
  <c r="D13" i="2"/>
  <c r="J62" i="3"/>
  <c r="D23" i="2"/>
  <c r="J81" i="3"/>
  <c r="E39" i="2"/>
  <c r="E32" i="4"/>
  <c r="F46" i="2"/>
  <c r="F39" i="4"/>
  <c r="D24" i="2"/>
  <c r="J82" i="3"/>
  <c r="F39" i="2"/>
  <c r="F32" i="4"/>
  <c r="D45" i="2"/>
  <c r="D38" i="4"/>
  <c r="J102" i="3"/>
  <c r="G46" i="2"/>
  <c r="G39" i="4"/>
  <c r="D71" i="3"/>
  <c r="E100" i="3"/>
  <c r="F100" i="3"/>
  <c r="G100" i="3"/>
  <c r="H46" i="3"/>
  <c r="H71" i="3" s="1"/>
  <c r="H86" i="3" s="1"/>
  <c r="H89" i="3" s="1"/>
  <c r="H93" i="3" s="1"/>
  <c r="H97" i="3" s="1"/>
  <c r="D70" i="1"/>
  <c r="J70" i="3" s="1"/>
  <c r="D41" i="1"/>
  <c r="J41" i="3" s="1"/>
  <c r="D33" i="1"/>
  <c r="J33" i="3" s="1"/>
  <c r="D21" i="1"/>
  <c r="D51" i="4" l="1"/>
  <c r="E51" i="4"/>
  <c r="D23" i="1"/>
  <c r="J21" i="3"/>
  <c r="D26" i="2"/>
  <c r="J80" i="3"/>
  <c r="D7" i="2"/>
  <c r="J50" i="3"/>
  <c r="J52" i="3"/>
  <c r="D55" i="1"/>
  <c r="D86" i="3"/>
  <c r="H100" i="3"/>
  <c r="D43" i="1"/>
  <c r="D45" i="1" l="1"/>
  <c r="J45" i="3" s="1"/>
  <c r="J43" i="3"/>
  <c r="D56" i="1"/>
  <c r="J55" i="3"/>
  <c r="D25" i="1"/>
  <c r="J23" i="3"/>
  <c r="D89" i="3"/>
  <c r="D57" i="1" l="1"/>
  <c r="J56" i="3"/>
  <c r="J25" i="3"/>
  <c r="D46" i="1"/>
  <c r="J87" i="3"/>
  <c r="D93" i="3"/>
  <c r="E48" i="2"/>
  <c r="J46" i="3" l="1"/>
  <c r="D71" i="1"/>
  <c r="D6" i="2"/>
  <c r="D8" i="2"/>
  <c r="J57" i="3"/>
  <c r="D97" i="3"/>
  <c r="E24" i="2"/>
  <c r="D86" i="1" l="1"/>
  <c r="J71" i="3"/>
  <c r="D100" i="3"/>
  <c r="J86" i="3" l="1"/>
  <c r="D89" i="1"/>
  <c r="F48" i="2"/>
  <c r="D93" i="1" l="1"/>
  <c r="J93" i="3" s="1"/>
  <c r="D6" i="4"/>
  <c r="J89" i="3"/>
  <c r="F24" i="2"/>
  <c r="D24" i="4" l="1"/>
  <c r="D29" i="4" s="1"/>
  <c r="G48" i="2"/>
  <c r="G38" i="2" l="1"/>
  <c r="G31" i="4"/>
  <c r="G24" i="2"/>
  <c r="H48" i="2" l="1"/>
  <c r="H24" i="2"/>
  <c r="H38" i="2" l="1"/>
  <c r="H31" i="4"/>
  <c r="D94" i="1" l="1"/>
  <c r="D41" i="4" s="1"/>
  <c r="D30" i="4" s="1"/>
  <c r="D33" i="4" s="1"/>
  <c r="D44" i="4" s="1"/>
  <c r="D37" i="2"/>
  <c r="D31" i="2"/>
  <c r="D30" i="2"/>
  <c r="D46" i="4" l="1"/>
  <c r="E45" i="4"/>
  <c r="D97" i="1"/>
  <c r="J94" i="3"/>
  <c r="D21" i="2"/>
  <c r="J97" i="3" l="1"/>
  <c r="D22" i="2"/>
  <c r="D29" i="2" s="1"/>
  <c r="D32" i="2" s="1"/>
  <c r="B2" i="5"/>
  <c r="B4" i="5" s="1"/>
  <c r="B1" i="5"/>
  <c r="B2" i="4"/>
  <c r="B1" i="4"/>
  <c r="O22" i="3"/>
  <c r="N22" i="3"/>
  <c r="M22" i="3"/>
  <c r="L22" i="3"/>
  <c r="K22" i="3"/>
  <c r="B2" i="3"/>
  <c r="B1" i="3"/>
  <c r="B2" i="2"/>
  <c r="B1" i="2"/>
  <c r="B2" i="1"/>
  <c r="B1" i="1"/>
  <c r="C8" i="6"/>
  <c r="E4" i="3" s="1"/>
  <c r="F4" i="3" l="1"/>
  <c r="D4" i="3"/>
  <c r="J4" i="3" s="1"/>
  <c r="K4" i="3"/>
  <c r="E4" i="1"/>
  <c r="E4" i="4" s="1"/>
  <c r="E11" i="4" s="1"/>
  <c r="E4" i="2"/>
  <c r="I42" i="1"/>
  <c r="O42" i="3" s="1"/>
  <c r="H42" i="1"/>
  <c r="N42" i="3" s="1"/>
  <c r="G42" i="1"/>
  <c r="M42" i="3" s="1"/>
  <c r="F42" i="1"/>
  <c r="L42" i="3" s="1"/>
  <c r="E42" i="1"/>
  <c r="K42" i="3" s="1"/>
  <c r="D4" i="2" l="1"/>
  <c r="F4" i="2"/>
  <c r="G4" i="2" s="1"/>
  <c r="H4" i="2" s="1"/>
  <c r="I4" i="2" s="1"/>
  <c r="F4" i="1"/>
  <c r="D4" i="1"/>
  <c r="D4" i="4" s="1"/>
  <c r="D11" i="4" s="1"/>
  <c r="G4" i="3"/>
  <c r="L4" i="3"/>
  <c r="M44" i="3"/>
  <c r="L44" i="3"/>
  <c r="G4" i="1" l="1"/>
  <c r="F4" i="4"/>
  <c r="F11" i="4" s="1"/>
  <c r="K24" i="3"/>
  <c r="N44" i="3"/>
  <c r="L24" i="3"/>
  <c r="O44" i="3"/>
  <c r="H4" i="3"/>
  <c r="M4" i="3"/>
  <c r="O24" i="3"/>
  <c r="K44" i="3"/>
  <c r="M24" i="3"/>
  <c r="N24" i="3"/>
  <c r="H4" i="1" l="1"/>
  <c r="G4" i="4"/>
  <c r="G11" i="4" s="1"/>
  <c r="I4" i="3"/>
  <c r="O4" i="3" s="1"/>
  <c r="N4" i="3"/>
  <c r="I4" i="1" l="1"/>
  <c r="I4" i="4" s="1"/>
  <c r="I11" i="4" s="1"/>
  <c r="H4" i="4"/>
  <c r="H11" i="4" s="1"/>
  <c r="A5" i="5"/>
  <c r="D40" i="4" l="1"/>
  <c r="E40" i="4"/>
  <c r="F40" i="4"/>
  <c r="G40" i="4"/>
  <c r="H40" i="4"/>
  <c r="O104" i="3" l="1"/>
  <c r="O103" i="3"/>
  <c r="E47" i="2" l="1"/>
  <c r="F47" i="2"/>
  <c r="H47" i="2"/>
  <c r="D47" i="2"/>
  <c r="G47" i="2"/>
  <c r="O79" i="3" l="1"/>
  <c r="N79" i="3"/>
  <c r="M79" i="3"/>
  <c r="L79" i="3"/>
  <c r="K79" i="3"/>
  <c r="O78" i="3"/>
  <c r="N78" i="3"/>
  <c r="M78" i="3"/>
  <c r="L78" i="3"/>
  <c r="K78" i="3"/>
  <c r="O77" i="3"/>
  <c r="N77" i="3"/>
  <c r="M77" i="3"/>
  <c r="L77" i="3"/>
  <c r="K77" i="3"/>
  <c r="O76" i="3"/>
  <c r="N76" i="3"/>
  <c r="M76" i="3"/>
  <c r="L76" i="3"/>
  <c r="K76" i="3"/>
  <c r="O75" i="3"/>
  <c r="N75" i="3"/>
  <c r="M75" i="3"/>
  <c r="L75" i="3"/>
  <c r="K75" i="3"/>
  <c r="O74" i="3"/>
  <c r="N74" i="3"/>
  <c r="M74" i="3"/>
  <c r="L74" i="3"/>
  <c r="K74" i="3"/>
  <c r="O73" i="3"/>
  <c r="N73" i="3"/>
  <c r="M73" i="3"/>
  <c r="L73" i="3"/>
  <c r="K73" i="3"/>
  <c r="O72" i="3"/>
  <c r="N72" i="3"/>
  <c r="M72" i="3"/>
  <c r="L72" i="3"/>
  <c r="K72" i="3" l="1"/>
  <c r="E83" i="1"/>
  <c r="E26" i="2" s="1"/>
  <c r="F83" i="1"/>
  <c r="F26" i="2" s="1"/>
  <c r="G83" i="1"/>
  <c r="G26" i="2" s="1"/>
  <c r="H83" i="1"/>
  <c r="H26" i="2" s="1"/>
  <c r="I83" i="1"/>
  <c r="I26" i="2" s="1"/>
  <c r="L80" i="3" l="1"/>
  <c r="M80" i="3"/>
  <c r="K80" i="3"/>
  <c r="O80" i="3"/>
  <c r="N80" i="3"/>
  <c r="O40" i="3"/>
  <c r="N40" i="3"/>
  <c r="M40" i="3"/>
  <c r="L40" i="3"/>
  <c r="K40" i="3"/>
  <c r="O39" i="3"/>
  <c r="N39" i="3"/>
  <c r="M39" i="3"/>
  <c r="L39" i="3"/>
  <c r="K39" i="3"/>
  <c r="O38" i="3"/>
  <c r="N38" i="3"/>
  <c r="M38" i="3"/>
  <c r="L38" i="3"/>
  <c r="K38" i="3"/>
  <c r="O37" i="3"/>
  <c r="N37" i="3"/>
  <c r="M37" i="3"/>
  <c r="L37" i="3"/>
  <c r="K37" i="3"/>
  <c r="O36" i="3"/>
  <c r="N36" i="3"/>
  <c r="M36" i="3"/>
  <c r="L36" i="3"/>
  <c r="K36" i="3"/>
  <c r="O35" i="3"/>
  <c r="N35" i="3"/>
  <c r="M35" i="3"/>
  <c r="L35" i="3"/>
  <c r="K35" i="3"/>
  <c r="O32" i="3"/>
  <c r="N32" i="3"/>
  <c r="M32" i="3"/>
  <c r="L32" i="3"/>
  <c r="K32" i="3"/>
  <c r="O31" i="3"/>
  <c r="N31" i="3"/>
  <c r="M31" i="3"/>
  <c r="L31" i="3"/>
  <c r="K31" i="3"/>
  <c r="O30" i="3"/>
  <c r="N30" i="3"/>
  <c r="M30" i="3"/>
  <c r="L30" i="3"/>
  <c r="K30" i="3"/>
  <c r="O29" i="3"/>
  <c r="N29" i="3"/>
  <c r="M29" i="3"/>
  <c r="L29" i="3"/>
  <c r="K29" i="3"/>
  <c r="O28" i="3"/>
  <c r="N28" i="3"/>
  <c r="M28" i="3"/>
  <c r="L28" i="3"/>
  <c r="K28" i="3"/>
  <c r="O27" i="3"/>
  <c r="N27" i="3"/>
  <c r="M27" i="3"/>
  <c r="L27" i="3"/>
  <c r="K27" i="3"/>
  <c r="O26" i="3"/>
  <c r="N26" i="3"/>
  <c r="M26" i="3"/>
  <c r="L26" i="3"/>
  <c r="K26" i="3"/>
  <c r="K34" i="3" l="1"/>
  <c r="O34" i="3"/>
  <c r="M34" i="3"/>
  <c r="L34" i="3"/>
  <c r="N34" i="3"/>
  <c r="E33" i="1" l="1"/>
  <c r="K33" i="3" s="1"/>
  <c r="F33" i="1"/>
  <c r="L33" i="3" s="1"/>
  <c r="G33" i="1"/>
  <c r="M33" i="3" s="1"/>
  <c r="H33" i="1"/>
  <c r="N33" i="3" s="1"/>
  <c r="I33" i="1"/>
  <c r="O33" i="3" s="1"/>
  <c r="O20" i="3" l="1"/>
  <c r="N20" i="3"/>
  <c r="M20" i="3"/>
  <c r="L20" i="3"/>
  <c r="K20" i="3"/>
  <c r="O19" i="3"/>
  <c r="N19" i="3"/>
  <c r="M19" i="3"/>
  <c r="L19" i="3"/>
  <c r="K19" i="3"/>
  <c r="O18" i="3"/>
  <c r="M18" i="3"/>
  <c r="L18" i="3"/>
  <c r="K18" i="3"/>
  <c r="O17" i="3"/>
  <c r="N17" i="3"/>
  <c r="M17" i="3"/>
  <c r="L17" i="3"/>
  <c r="K17" i="3"/>
  <c r="O16" i="3"/>
  <c r="N16" i="3"/>
  <c r="M16" i="3"/>
  <c r="L16" i="3"/>
  <c r="K16" i="3"/>
  <c r="O15" i="3"/>
  <c r="N15" i="3"/>
  <c r="M15" i="3"/>
  <c r="L15" i="3"/>
  <c r="K15" i="3"/>
  <c r="O14" i="3"/>
  <c r="N14" i="3"/>
  <c r="M14" i="3"/>
  <c r="L14" i="3"/>
  <c r="K14" i="3"/>
  <c r="I41" i="1"/>
  <c r="I43" i="1" s="1"/>
  <c r="H41" i="1"/>
  <c r="H43" i="1" s="1"/>
  <c r="G41" i="1"/>
  <c r="G43" i="1" s="1"/>
  <c r="F41" i="1"/>
  <c r="F43" i="1" s="1"/>
  <c r="E41" i="1"/>
  <c r="E43" i="1" s="1"/>
  <c r="O12" i="3"/>
  <c r="N12" i="3"/>
  <c r="M12" i="3"/>
  <c r="L12" i="3"/>
  <c r="K12" i="3"/>
  <c r="O11" i="3"/>
  <c r="N11" i="3"/>
  <c r="M11" i="3"/>
  <c r="L11" i="3"/>
  <c r="K11" i="3"/>
  <c r="O10" i="3"/>
  <c r="N10" i="3"/>
  <c r="M10" i="3"/>
  <c r="L10" i="3"/>
  <c r="K10" i="3"/>
  <c r="O9" i="3"/>
  <c r="N9" i="3"/>
  <c r="M9" i="3"/>
  <c r="L9" i="3"/>
  <c r="K9" i="3"/>
  <c r="O8" i="3"/>
  <c r="N8" i="3"/>
  <c r="M8" i="3"/>
  <c r="L8" i="3"/>
  <c r="K8" i="3"/>
  <c r="O7" i="3"/>
  <c r="N7" i="3"/>
  <c r="M7" i="3"/>
  <c r="L7" i="3"/>
  <c r="K7" i="3"/>
  <c r="O6" i="3"/>
  <c r="N6" i="3"/>
  <c r="M6" i="3"/>
  <c r="L6" i="3"/>
  <c r="K6" i="3"/>
  <c r="I45" i="1" l="1"/>
  <c r="O41" i="3"/>
  <c r="H21" i="1"/>
  <c r="N18" i="3"/>
  <c r="H45" i="1"/>
  <c r="N41" i="3"/>
  <c r="E45" i="1"/>
  <c r="K41" i="3"/>
  <c r="G45" i="1"/>
  <c r="M41" i="3"/>
  <c r="F45" i="1"/>
  <c r="L41" i="3"/>
  <c r="I21" i="1"/>
  <c r="I23" i="1" s="1"/>
  <c r="E13" i="1"/>
  <c r="K13" i="3" s="1"/>
  <c r="F13" i="1"/>
  <c r="L13" i="3" s="1"/>
  <c r="H13" i="1"/>
  <c r="N13" i="3" s="1"/>
  <c r="I13" i="1"/>
  <c r="O13" i="3" s="1"/>
  <c r="G13" i="1"/>
  <c r="M13" i="3" s="1"/>
  <c r="F21" i="1"/>
  <c r="G21" i="1"/>
  <c r="E21" i="1"/>
  <c r="K103" i="3"/>
  <c r="L103" i="3"/>
  <c r="M103" i="3"/>
  <c r="N103" i="3"/>
  <c r="D33" i="2"/>
  <c r="D36" i="2" s="1"/>
  <c r="D40" i="2" s="1"/>
  <c r="D34" i="2"/>
  <c r="D53" i="2" l="1"/>
  <c r="D51" i="2"/>
  <c r="M90" i="3"/>
  <c r="G33" i="2"/>
  <c r="N90" i="3"/>
  <c r="H33" i="2"/>
  <c r="O90" i="3"/>
  <c r="I33" i="2"/>
  <c r="K90" i="3"/>
  <c r="E33" i="2"/>
  <c r="L90" i="3"/>
  <c r="F33" i="2"/>
  <c r="O91" i="3"/>
  <c r="I34" i="2"/>
  <c r="N91" i="3"/>
  <c r="H34" i="2"/>
  <c r="M91" i="3"/>
  <c r="G34" i="2"/>
  <c r="L91" i="3"/>
  <c r="F34" i="2"/>
  <c r="K91" i="3"/>
  <c r="E34" i="2"/>
  <c r="M21" i="3"/>
  <c r="G23" i="1"/>
  <c r="G25" i="1" s="1"/>
  <c r="L21" i="3"/>
  <c r="F23" i="1"/>
  <c r="F25" i="1" s="1"/>
  <c r="N21" i="3"/>
  <c r="H23" i="1"/>
  <c r="H25" i="1" s="1"/>
  <c r="E23" i="1"/>
  <c r="E25" i="1" s="1"/>
  <c r="M81" i="3"/>
  <c r="N81" i="3"/>
  <c r="K81" i="3"/>
  <c r="L81" i="3"/>
  <c r="O21" i="3"/>
  <c r="I25" i="1"/>
  <c r="O81" i="3"/>
  <c r="K21" i="3"/>
  <c r="L45" i="3"/>
  <c r="L43" i="3"/>
  <c r="N45" i="3"/>
  <c r="N43" i="3"/>
  <c r="M45" i="3"/>
  <c r="M43" i="3"/>
  <c r="K45" i="3"/>
  <c r="K43" i="3"/>
  <c r="O45" i="3"/>
  <c r="O43" i="3"/>
  <c r="L67" i="3" l="1"/>
  <c r="O67" i="3"/>
  <c r="M67" i="3"/>
  <c r="K67" i="3"/>
  <c r="N67" i="3"/>
  <c r="L23" i="3"/>
  <c r="N23" i="3"/>
  <c r="L69" i="3"/>
  <c r="N69" i="3"/>
  <c r="K69" i="3"/>
  <c r="M23" i="3"/>
  <c r="O23" i="3"/>
  <c r="M69" i="3"/>
  <c r="O69" i="3"/>
  <c r="K23" i="3"/>
  <c r="M60" i="3" l="1"/>
  <c r="M68" i="3"/>
  <c r="M66" i="3"/>
  <c r="M64" i="3"/>
  <c r="M61" i="3"/>
  <c r="O68" i="3"/>
  <c r="N61" i="3"/>
  <c r="L63" i="3"/>
  <c r="M62" i="3"/>
  <c r="N62" i="3"/>
  <c r="M63" i="3"/>
  <c r="L68" i="3"/>
  <c r="M59" i="3"/>
  <c r="O65" i="3"/>
  <c r="N64" i="3"/>
  <c r="K59" i="3"/>
  <c r="N63" i="3"/>
  <c r="K68" i="3"/>
  <c r="L60" i="3"/>
  <c r="K61" i="3"/>
  <c r="O63" i="3"/>
  <c r="O64" i="3"/>
  <c r="O62" i="3"/>
  <c r="I21" i="2"/>
  <c r="K64" i="3"/>
  <c r="O59" i="3"/>
  <c r="O60" i="3"/>
  <c r="K63" i="3"/>
  <c r="N68" i="3"/>
  <c r="L66" i="3"/>
  <c r="K62" i="3"/>
  <c r="L61" i="3"/>
  <c r="N60" i="3"/>
  <c r="K60" i="3"/>
  <c r="K66" i="3"/>
  <c r="N65" i="3"/>
  <c r="M65" i="3"/>
  <c r="N59" i="3"/>
  <c r="L62" i="3"/>
  <c r="L64" i="3"/>
  <c r="N66" i="3"/>
  <c r="O61" i="3"/>
  <c r="O66" i="3"/>
  <c r="L59" i="3"/>
  <c r="K58" i="3"/>
  <c r="O58" i="3"/>
  <c r="I70" i="1"/>
  <c r="O70" i="3" s="1"/>
  <c r="M58" i="3"/>
  <c r="G70" i="1"/>
  <c r="M70" i="3" s="1"/>
  <c r="N58" i="3"/>
  <c r="H70" i="1"/>
  <c r="N70" i="3" s="1"/>
  <c r="L58" i="3"/>
  <c r="G46" i="1"/>
  <c r="G6" i="2" s="1"/>
  <c r="M25" i="3"/>
  <c r="H46" i="1"/>
  <c r="H6" i="2" s="1"/>
  <c r="N25" i="3"/>
  <c r="E46" i="1"/>
  <c r="E6" i="2" s="1"/>
  <c r="K25" i="3"/>
  <c r="I46" i="1"/>
  <c r="I6" i="2" s="1"/>
  <c r="O25" i="3"/>
  <c r="F46" i="1"/>
  <c r="F6" i="2" s="1"/>
  <c r="L25" i="3"/>
  <c r="H21" i="2" l="1"/>
  <c r="G21" i="2"/>
  <c r="K85" i="3"/>
  <c r="M46" i="3"/>
  <c r="O46" i="3"/>
  <c r="K46" i="3"/>
  <c r="L46" i="3"/>
  <c r="N46" i="3"/>
  <c r="M85" i="3" l="1"/>
  <c r="O85" i="3"/>
  <c r="N85" i="3"/>
  <c r="L85" i="3"/>
  <c r="D104" i="1" l="1"/>
  <c r="J104" i="3" s="1"/>
  <c r="N84" i="3" l="1"/>
  <c r="L84" i="3"/>
  <c r="K84" i="3"/>
  <c r="O84" i="3"/>
  <c r="M84" i="3"/>
  <c r="O102" i="3"/>
  <c r="F52" i="1" l="1"/>
  <c r="L52" i="3" s="1"/>
  <c r="L51" i="3"/>
  <c r="G52" i="1"/>
  <c r="M52" i="3" s="1"/>
  <c r="M51" i="3"/>
  <c r="I52" i="1"/>
  <c r="O51" i="3"/>
  <c r="H52" i="1"/>
  <c r="N52" i="3" s="1"/>
  <c r="N51" i="3"/>
  <c r="O52" i="3" l="1"/>
  <c r="I55" i="1"/>
  <c r="I56" i="1" s="1"/>
  <c r="F104" i="1"/>
  <c r="L104" i="3" s="1"/>
  <c r="L102" i="3"/>
  <c r="G104" i="1"/>
  <c r="M104" i="3" s="1"/>
  <c r="M102" i="3"/>
  <c r="H104" i="1"/>
  <c r="N104" i="3" s="1"/>
  <c r="N102" i="3"/>
  <c r="E52" i="1" l="1"/>
  <c r="K52" i="3" s="1"/>
  <c r="K51" i="3"/>
  <c r="E104" i="1"/>
  <c r="K104" i="3" s="1"/>
  <c r="K102" i="3"/>
  <c r="N88" i="3" l="1"/>
  <c r="H31" i="2"/>
  <c r="L88" i="3"/>
  <c r="F31" i="2"/>
  <c r="K88" i="3"/>
  <c r="E31" i="2"/>
  <c r="M88" i="3"/>
  <c r="G31" i="2"/>
  <c r="O88" i="3"/>
  <c r="I31" i="2"/>
  <c r="N96" i="3" l="1"/>
  <c r="O83" i="3" l="1"/>
  <c r="O96" i="3"/>
  <c r="N83" i="3" l="1"/>
  <c r="M83" i="3"/>
  <c r="L83" i="3"/>
  <c r="K83" i="3"/>
  <c r="K49" i="3"/>
  <c r="K48" i="3" l="1"/>
  <c r="L48" i="3" l="1"/>
  <c r="M48" i="3" l="1"/>
  <c r="K47" i="3"/>
  <c r="E50" i="1" l="1"/>
  <c r="E7" i="2" s="1"/>
  <c r="N48" i="3"/>
  <c r="O48" i="3"/>
  <c r="L47" i="3"/>
  <c r="K50" i="3" l="1"/>
  <c r="M47" i="3"/>
  <c r="N47" i="3" l="1"/>
  <c r="O47" i="3" l="1"/>
  <c r="K54" i="3" l="1"/>
  <c r="K82" i="3" l="1"/>
  <c r="F50" i="1" l="1"/>
  <c r="F7" i="2" s="1"/>
  <c r="L49" i="3"/>
  <c r="G50" i="1" l="1"/>
  <c r="G7" i="2" s="1"/>
  <c r="M49" i="3"/>
  <c r="L50" i="3"/>
  <c r="L54" i="3"/>
  <c r="H50" i="1" l="1"/>
  <c r="H7" i="2" s="1"/>
  <c r="N49" i="3"/>
  <c r="M50" i="3"/>
  <c r="K53" i="3"/>
  <c r="I50" i="1" l="1"/>
  <c r="I7" i="2" s="1"/>
  <c r="O49" i="3"/>
  <c r="N50" i="3"/>
  <c r="E55" i="1"/>
  <c r="E56" i="1" l="1"/>
  <c r="K55" i="3"/>
  <c r="O50" i="3"/>
  <c r="M54" i="3"/>
  <c r="E57" i="1" l="1"/>
  <c r="E8" i="2" s="1"/>
  <c r="K56" i="3"/>
  <c r="F55" i="1" l="1"/>
  <c r="L53" i="3"/>
  <c r="K57" i="3"/>
  <c r="N54" i="3"/>
  <c r="F56" i="1" l="1"/>
  <c r="L55" i="3"/>
  <c r="G55" i="1" l="1"/>
  <c r="M53" i="3"/>
  <c r="F57" i="1"/>
  <c r="F8" i="2" s="1"/>
  <c r="L56" i="3"/>
  <c r="O54" i="3"/>
  <c r="L57" i="3" l="1"/>
  <c r="G56" i="1"/>
  <c r="M55" i="3"/>
  <c r="G57" i="1" l="1"/>
  <c r="G8" i="2" s="1"/>
  <c r="M56" i="3"/>
  <c r="H55" i="1"/>
  <c r="N53" i="3"/>
  <c r="O53" i="3" l="1"/>
  <c r="H56" i="1"/>
  <c r="N55" i="3"/>
  <c r="G71" i="1"/>
  <c r="M71" i="3" s="1"/>
  <c r="G22" i="2"/>
  <c r="M57" i="3"/>
  <c r="H57" i="1" l="1"/>
  <c r="H8" i="2" s="1"/>
  <c r="N56" i="3"/>
  <c r="O55" i="3"/>
  <c r="I57" i="1" l="1"/>
  <c r="I8" i="2" s="1"/>
  <c r="O56" i="3"/>
  <c r="H71" i="1"/>
  <c r="N71" i="3" s="1"/>
  <c r="H22" i="2"/>
  <c r="N57" i="3"/>
  <c r="I71" i="1" l="1"/>
  <c r="O71" i="3" s="1"/>
  <c r="I22" i="2"/>
  <c r="O57" i="3"/>
  <c r="F70" i="1" l="1"/>
  <c r="F21" i="2"/>
  <c r="F22" i="2" s="1"/>
  <c r="E70" i="1"/>
  <c r="E21" i="2"/>
  <c r="E22" i="2" s="1"/>
  <c r="E29" i="2" s="1"/>
  <c r="K65" i="3"/>
  <c r="L65" i="3"/>
  <c r="K70" i="3" l="1"/>
  <c r="E71" i="1"/>
  <c r="E86" i="1" s="1"/>
  <c r="L70" i="3"/>
  <c r="F71" i="1"/>
  <c r="K71" i="3" l="1"/>
  <c r="L71" i="3"/>
  <c r="K86" i="3" l="1"/>
  <c r="D43" i="2" l="1"/>
  <c r="E37" i="2" s="1"/>
  <c r="D36" i="4"/>
  <c r="E41" i="4" s="1"/>
  <c r="E30" i="4" s="1"/>
  <c r="K96" i="3" l="1"/>
  <c r="D100" i="1"/>
  <c r="E94" i="1" l="1"/>
  <c r="J100" i="3"/>
  <c r="K94" i="3"/>
  <c r="K105" i="3"/>
  <c r="K95" i="3" l="1"/>
  <c r="L96" i="3" l="1"/>
  <c r="M96" i="3" l="1"/>
  <c r="E89" i="1" l="1"/>
  <c r="E30" i="2"/>
  <c r="K87" i="3"/>
  <c r="E6" i="4" l="1"/>
  <c r="E93" i="1"/>
  <c r="E97" i="1" s="1"/>
  <c r="E32" i="2"/>
  <c r="K89" i="3"/>
  <c r="E36" i="2" l="1"/>
  <c r="E40" i="2" s="1"/>
  <c r="E53" i="2" s="1"/>
  <c r="E24" i="4"/>
  <c r="K93" i="3"/>
  <c r="E51" i="2" l="1"/>
  <c r="E43" i="2"/>
  <c r="F37" i="2" s="1"/>
  <c r="E29" i="4"/>
  <c r="E33" i="4" s="1"/>
  <c r="E44" i="4" s="1"/>
  <c r="F45" i="4" s="1"/>
  <c r="K97" i="3"/>
  <c r="E100" i="1"/>
  <c r="F94" i="1" s="1"/>
  <c r="K99" i="3"/>
  <c r="E46" i="4" l="1"/>
  <c r="L95" i="3"/>
  <c r="K100" i="3"/>
  <c r="E36" i="4"/>
  <c r="F41" i="4" s="1"/>
  <c r="F30" i="4" s="1"/>
  <c r="L105" i="3" l="1"/>
  <c r="F50" i="4"/>
  <c r="L94" i="3" l="1"/>
  <c r="F86" i="1" l="1"/>
  <c r="F29" i="2"/>
  <c r="L82" i="3"/>
  <c r="L86" i="3" l="1"/>
  <c r="F89" i="1" l="1"/>
  <c r="F6" i="4" s="1"/>
  <c r="F24" i="4" s="1"/>
  <c r="F30" i="2"/>
  <c r="L87" i="3"/>
  <c r="F29" i="4" l="1"/>
  <c r="F33" i="4" s="1"/>
  <c r="F44" i="4" s="1"/>
  <c r="G45" i="4" s="1"/>
  <c r="F32" i="2"/>
  <c r="F36" i="2" s="1"/>
  <c r="F93" i="1"/>
  <c r="F97" i="1" s="1"/>
  <c r="L89" i="3"/>
  <c r="F40" i="2" l="1"/>
  <c r="F53" i="2" s="1"/>
  <c r="F46" i="4"/>
  <c r="L93" i="3"/>
  <c r="L97" i="3"/>
  <c r="F43" i="2"/>
  <c r="G37" i="2" s="1"/>
  <c r="F51" i="2" l="1"/>
  <c r="F100" i="1"/>
  <c r="G94" i="1" s="1"/>
  <c r="L99" i="3"/>
  <c r="M95" i="3" l="1"/>
  <c r="L100" i="3"/>
  <c r="F36" i="4"/>
  <c r="G41" i="4" s="1"/>
  <c r="G30" i="4" s="1"/>
  <c r="G50" i="4" l="1"/>
  <c r="F51" i="4"/>
  <c r="M105" i="3"/>
  <c r="M94" i="3" l="1"/>
  <c r="G86" i="1" l="1"/>
  <c r="G29" i="2"/>
  <c r="M82" i="3"/>
  <c r="M86" i="3" l="1"/>
  <c r="G89" i="1" l="1"/>
  <c r="G6" i="4" s="1"/>
  <c r="G24" i="4" s="1"/>
  <c r="G30" i="2"/>
  <c r="M87" i="3"/>
  <c r="G29" i="4" l="1"/>
  <c r="G33" i="4" s="1"/>
  <c r="G32" i="2"/>
  <c r="G36" i="2" s="1"/>
  <c r="G93" i="1"/>
  <c r="G97" i="1" s="1"/>
  <c r="M89" i="3"/>
  <c r="G42" i="2" l="1"/>
  <c r="G44" i="4"/>
  <c r="G35" i="4"/>
  <c r="G40" i="2"/>
  <c r="G53" i="2" s="1"/>
  <c r="M97" i="3"/>
  <c r="M93" i="3"/>
  <c r="G43" i="2"/>
  <c r="H37" i="2" s="1"/>
  <c r="G46" i="4" l="1"/>
  <c r="H45" i="4"/>
  <c r="G51" i="2"/>
  <c r="G100" i="1"/>
  <c r="H94" i="1" s="1"/>
  <c r="M99" i="3"/>
  <c r="N95" i="3" l="1"/>
  <c r="M100" i="3"/>
  <c r="G49" i="4"/>
  <c r="G51" i="4" s="1"/>
  <c r="G36" i="4"/>
  <c r="H41" i="4" s="1"/>
  <c r="H30" i="4" s="1"/>
  <c r="N105" i="3" l="1"/>
  <c r="N94" i="3" l="1"/>
  <c r="H86" i="1" l="1"/>
  <c r="H29" i="2"/>
  <c r="N82" i="3"/>
  <c r="N86" i="3" l="1"/>
  <c r="H89" i="1" l="1"/>
  <c r="H30" i="2"/>
  <c r="N87" i="3"/>
  <c r="H32" i="2" l="1"/>
  <c r="H36" i="2" s="1"/>
  <c r="H93" i="1"/>
  <c r="H97" i="1" s="1"/>
  <c r="H6" i="4"/>
  <c r="H24" i="4" s="1"/>
  <c r="N89" i="3"/>
  <c r="H42" i="2" l="1"/>
  <c r="H40" i="2"/>
  <c r="H53" i="2" s="1"/>
  <c r="H29" i="4"/>
  <c r="H33" i="4" s="1"/>
  <c r="N97" i="3"/>
  <c r="N93" i="3"/>
  <c r="H43" i="2" l="1"/>
  <c r="I37" i="2" s="1"/>
  <c r="H44" i="4"/>
  <c r="H35" i="4"/>
  <c r="H51" i="2"/>
  <c r="H100" i="1"/>
  <c r="I94" i="1" s="1"/>
  <c r="N99" i="3"/>
  <c r="H46" i="4" l="1"/>
  <c r="I45" i="4"/>
  <c r="O95" i="3"/>
  <c r="N100" i="3"/>
  <c r="H49" i="4"/>
  <c r="H51" i="4" s="1"/>
  <c r="H36" i="4"/>
  <c r="I41" i="4" s="1"/>
  <c r="I30" i="4" s="1"/>
  <c r="O105" i="3" l="1"/>
  <c r="O94" i="3" l="1"/>
  <c r="I86" i="1" l="1"/>
  <c r="I29" i="2"/>
  <c r="O82" i="3"/>
  <c r="O86" i="3" l="1"/>
  <c r="I89" i="1" l="1"/>
  <c r="I30" i="2"/>
  <c r="O87" i="3"/>
  <c r="I32" i="2" l="1"/>
  <c r="I36" i="2" s="1"/>
  <c r="I93" i="1"/>
  <c r="I97" i="1" s="1"/>
  <c r="I6" i="4"/>
  <c r="I24" i="4" s="1"/>
  <c r="O89" i="3"/>
  <c r="I100" i="1" l="1"/>
  <c r="I42" i="2"/>
  <c r="I40" i="2"/>
  <c r="I53" i="2" s="1"/>
  <c r="I29" i="4"/>
  <c r="I33" i="4" s="1"/>
  <c r="O97" i="3"/>
  <c r="O93" i="3"/>
  <c r="I43" i="2" l="1"/>
  <c r="I51" i="2"/>
  <c r="I44" i="4"/>
  <c r="I46" i="4" s="1"/>
  <c r="I35" i="4"/>
  <c r="O99" i="3"/>
  <c r="O100" i="3" l="1"/>
  <c r="I49" i="4"/>
  <c r="I51" i="4" s="1"/>
  <c r="I36" i="4"/>
</calcChain>
</file>

<file path=xl/sharedStrings.xml><?xml version="1.0" encoding="utf-8"?>
<sst xmlns="http://schemas.openxmlformats.org/spreadsheetml/2006/main" count="1047" uniqueCount="417">
  <si>
    <t>Fast money</t>
  </si>
  <si>
    <t>£m 20/21 prices</t>
  </si>
  <si>
    <t>FM</t>
  </si>
  <si>
    <t>Depreciation</t>
  </si>
  <si>
    <t>Post-vesting pre-RIIO depreciation</t>
  </si>
  <si>
    <t>RIIO-1 depreciation</t>
  </si>
  <si>
    <t>RIIO-2 depreciation</t>
  </si>
  <si>
    <t>Vanilla WACC</t>
  </si>
  <si>
    <t>annual real %</t>
  </si>
  <si>
    <t>Single year discount factor</t>
  </si>
  <si>
    <t>scalar</t>
  </si>
  <si>
    <t>Closing RAV</t>
  </si>
  <si>
    <t>Discounted closing RAV</t>
  </si>
  <si>
    <t>Opening RAV (after transfers)</t>
  </si>
  <si>
    <t>NPV-neutral RAV return base</t>
  </si>
  <si>
    <t>Return</t>
  </si>
  <si>
    <t>DPN</t>
  </si>
  <si>
    <t>RTN</t>
  </si>
  <si>
    <t>PT</t>
  </si>
  <si>
    <t>Licence Fee Payments</t>
  </si>
  <si>
    <t>LFt</t>
  </si>
  <si>
    <t>Prescribed Rates</t>
  </si>
  <si>
    <t>RBt</t>
  </si>
  <si>
    <t>Pass-through Transmission Connection Point Charges</t>
  </si>
  <si>
    <t>TBt</t>
  </si>
  <si>
    <t>Smart Meter Communication Licensee Costs</t>
  </si>
  <si>
    <t>SMCt</t>
  </si>
  <si>
    <t>Smart Meter Information Technology Costs</t>
  </si>
  <si>
    <t>SMITt</t>
  </si>
  <si>
    <t>Ring Fence Costs</t>
  </si>
  <si>
    <t>RFt</t>
  </si>
  <si>
    <t>Supplier of Last Resort Net Costs</t>
  </si>
  <si>
    <t>SLRt</t>
  </si>
  <si>
    <t>Valid Bad Debt Claims</t>
  </si>
  <si>
    <t>IBDAt</t>
  </si>
  <si>
    <t>Pension Scheme Established Deficit repair expenditure</t>
  </si>
  <si>
    <t>EDEt</t>
  </si>
  <si>
    <t>Failed Supplier Recovered Costs</t>
  </si>
  <si>
    <t>SRCt</t>
  </si>
  <si>
    <t>Shetland Variable Energy Costs (SSEH only)</t>
  </si>
  <si>
    <t>SECt</t>
  </si>
  <si>
    <t>Assistance for high-cost distributors adjustment (SSEH only)</t>
  </si>
  <si>
    <t>HBt</t>
  </si>
  <si>
    <t>Pass-through</t>
  </si>
  <si>
    <t>Base Revenue</t>
  </si>
  <si>
    <t>Return Adjustment (note: this row is not active. It will be linked to ReturnAdj for closeout)</t>
  </si>
  <si>
    <t>RTNA</t>
  </si>
  <si>
    <t>Equity issuance costs</t>
  </si>
  <si>
    <t>EIC</t>
  </si>
  <si>
    <t>Business plan incentive</t>
  </si>
  <si>
    <t>BPI</t>
  </si>
  <si>
    <t>Output delivery incentive</t>
  </si>
  <si>
    <t>ODI</t>
  </si>
  <si>
    <t>Other revenue allowances</t>
  </si>
  <si>
    <t>ORA</t>
  </si>
  <si>
    <t>Directly Remunerated Services</t>
  </si>
  <si>
    <t>DRS</t>
  </si>
  <si>
    <t>Calculated revenue (before tax)</t>
  </si>
  <si>
    <t>Tax allowance</t>
  </si>
  <si>
    <t>TAX</t>
  </si>
  <si>
    <t>Tax allowance adjustment</t>
  </si>
  <si>
    <t>TAXA</t>
  </si>
  <si>
    <t>Calculated revenue</t>
  </si>
  <si>
    <t>Real to nominal prices conversion factor (splice index for RIIO-2)</t>
  </si>
  <si>
    <t>Combined RPI-CPIH price index (financial year average) (aka Price Index term)</t>
  </si>
  <si>
    <t>£m nominal</t>
  </si>
  <si>
    <t>Rt x  PIt / PI2020/21</t>
  </si>
  <si>
    <t>Correction term</t>
  </si>
  <si>
    <t>Kt</t>
  </si>
  <si>
    <t>Forecasting penalty</t>
  </si>
  <si>
    <t>FPt</t>
  </si>
  <si>
    <t>Legacy Allowed Revenue</t>
  </si>
  <si>
    <t>LARt</t>
  </si>
  <si>
    <t>Allowed revenue</t>
  </si>
  <si>
    <t>ARt (part C)</t>
  </si>
  <si>
    <t>Recovered Revenue</t>
  </si>
  <si>
    <t>RRt</t>
  </si>
  <si>
    <t>Revenue under/(over) recovery</t>
  </si>
  <si>
    <t xml:space="preserve">Vanilla weighted average cost of capital </t>
  </si>
  <si>
    <t>WACCt</t>
  </si>
  <si>
    <t>Inflation (from year t to t+1)</t>
  </si>
  <si>
    <t>annual %</t>
  </si>
  <si>
    <t>PIt+1/PIt</t>
  </si>
  <si>
    <t>Nominal time value of money</t>
  </si>
  <si>
    <t>annual nominal %</t>
  </si>
  <si>
    <t>TVMt</t>
  </si>
  <si>
    <t>Correction Term</t>
  </si>
  <si>
    <t>Regulatory Year</t>
  </si>
  <si>
    <t>Allowed load related capex</t>
  </si>
  <si>
    <t>Allowed non-load related capex - asset replacement</t>
  </si>
  <si>
    <t>Allowed non-load related capex - other</t>
  </si>
  <si>
    <t>Allowed faults</t>
  </si>
  <si>
    <t>Allowed tree cutting</t>
  </si>
  <si>
    <t>Allowed 100% 'revenue pool' expenditure</t>
  </si>
  <si>
    <t>Allowed controllable opex</t>
  </si>
  <si>
    <t>Total RIIO-2 capitalisation rate allocation 1 allowances</t>
  </si>
  <si>
    <t>Total RIIO-2 capitalisation rate allocation 2 allowances</t>
  </si>
  <si>
    <t>Actual load related capex</t>
  </si>
  <si>
    <t>Actual non-load related capex - asset replacement</t>
  </si>
  <si>
    <t>Actual non-load related capex - other</t>
  </si>
  <si>
    <t>Actual faults</t>
  </si>
  <si>
    <t>Actual tree cutting</t>
  </si>
  <si>
    <t>Actual 100% ‘revenue pool’ expenditure</t>
  </si>
  <si>
    <t>Actual controllable opex</t>
  </si>
  <si>
    <t>Total actual expenditure in capitalisation rate allocation 1</t>
  </si>
  <si>
    <t>Total actual expenditure in capitalisation rate allocation 2</t>
  </si>
  <si>
    <t>Fast Pot Allocation 1</t>
  </si>
  <si>
    <t>Post-TIM totex Allocation 1</t>
  </si>
  <si>
    <t>Post-TIM totex Allocation 2</t>
  </si>
  <si>
    <t>Fast Pot Allocation 2</t>
  </si>
  <si>
    <t>ALC</t>
  </si>
  <si>
    <t>ANCA</t>
  </si>
  <si>
    <t>ANCO</t>
  </si>
  <si>
    <t>AFA</t>
  </si>
  <si>
    <t>ATC</t>
  </si>
  <si>
    <t>ARP</t>
  </si>
  <si>
    <t>ACO</t>
  </si>
  <si>
    <t>ALCU</t>
  </si>
  <si>
    <t>ANCAU</t>
  </si>
  <si>
    <t>ANCOU</t>
  </si>
  <si>
    <t>AFAU</t>
  </si>
  <si>
    <t>ATCU</t>
  </si>
  <si>
    <t>ARPU</t>
  </si>
  <si>
    <t>ACOU</t>
  </si>
  <si>
    <t>Check</t>
  </si>
  <si>
    <t>Time to connect ODI</t>
  </si>
  <si>
    <t>TTCt</t>
  </si>
  <si>
    <t>Broad Measure of Customer Service ODI</t>
  </si>
  <si>
    <t>BMCSt</t>
  </si>
  <si>
    <t>Interruptions incentive scheme ODI</t>
  </si>
  <si>
    <t>IQt</t>
  </si>
  <si>
    <t>Major connections ODI</t>
  </si>
  <si>
    <t>MCt</t>
  </si>
  <si>
    <t>Consumer Vulnerability ODI</t>
  </si>
  <si>
    <t>CVIt</t>
  </si>
  <si>
    <t>Distribution System Operator ODI</t>
  </si>
  <si>
    <t>DSOIt</t>
  </si>
  <si>
    <t>Dig, Fix and Go ODI (ENWL only)</t>
  </si>
  <si>
    <t>DFGt</t>
  </si>
  <si>
    <t>Collaborative Streetworks ODI (EPN, LPN and SPN only)</t>
  </si>
  <si>
    <t>CSWt</t>
  </si>
  <si>
    <t>EDCM Revenue</t>
  </si>
  <si>
    <t>CDCM Revenue</t>
  </si>
  <si>
    <t>Current Calendar Year</t>
  </si>
  <si>
    <t>Red/black unit charge
p/kWh</t>
  </si>
  <si>
    <t>Amber/yellow unit charge
p/kWh</t>
  </si>
  <si>
    <t>Green unit charge
p/kWh</t>
  </si>
  <si>
    <t>Fixed charge p/MPAN/day</t>
  </si>
  <si>
    <t>Capacity charge p/kVA/day</t>
  </si>
  <si>
    <t>Exceeded capacity charge
p/kVA/day</t>
  </si>
  <si>
    <t>Reactive power charge
p/kVArh</t>
  </si>
  <si>
    <t>Tariff name</t>
  </si>
  <si>
    <t>Domestic Aggregated (Related MPAN)</t>
  </si>
  <si>
    <t>Non-Domestic Aggregated (related MPAN)</t>
  </si>
  <si>
    <t>LV Site Specific No Residual</t>
  </si>
  <si>
    <t>LV Site Specific Band 1</t>
  </si>
  <si>
    <t>LV Site Specific Band 2</t>
  </si>
  <si>
    <t>LV Site Specific Band 3</t>
  </si>
  <si>
    <t>LV Site Specific Band 4</t>
  </si>
  <si>
    <t>LV Sub Site Specific No Residual</t>
  </si>
  <si>
    <t>LV Sub Site Specific Band 1</t>
  </si>
  <si>
    <t>LV Sub Site Specific Band 2</t>
  </si>
  <si>
    <t>LV Sub Site Specific Band 3</t>
  </si>
  <si>
    <t>LV Sub Site Specific Band 4</t>
  </si>
  <si>
    <t>HV Site Specific No Residual</t>
  </si>
  <si>
    <t>HV Site Specific Band 1</t>
  </si>
  <si>
    <t>HV Site Specific Band 2</t>
  </si>
  <si>
    <t>HV Site Specific Band 3</t>
  </si>
  <si>
    <t>HV Site Specific Band 4</t>
  </si>
  <si>
    <t>Unmetered Supplies</t>
  </si>
  <si>
    <t>LV Generation Aggregated</t>
  </si>
  <si>
    <t>LV Sub Generation Aggregated</t>
  </si>
  <si>
    <t>LV Generation Site Specific</t>
  </si>
  <si>
    <t>LV Generation Site Specific no RP charge</t>
  </si>
  <si>
    <t>LV Sub Generation Site Specific</t>
  </si>
  <si>
    <t>LV Sub Generation Site Specific no RP charge</t>
  </si>
  <si>
    <t>HV Generation Site Specific</t>
  </si>
  <si>
    <t>HV Generation Site Specific no RP charge</t>
  </si>
  <si>
    <t>Description</t>
  </si>
  <si>
    <t>Possible Changes To Calculated Revenue</t>
  </si>
  <si>
    <t>Allowed Revenue Used In CDCM Model</t>
  </si>
  <si>
    <t>Inflation Parameters</t>
  </si>
  <si>
    <t>% Change</t>
  </si>
  <si>
    <t>Recovered Revenue Parameters</t>
  </si>
  <si>
    <t>H</t>
  </si>
  <si>
    <t>F</t>
  </si>
  <si>
    <t>K</t>
  </si>
  <si>
    <t>A = FM + DPN + RTN + PT</t>
  </si>
  <si>
    <t>B = A + RTNA + EIC + BPI + ODI + ORA + DRS</t>
  </si>
  <si>
    <t>PI</t>
  </si>
  <si>
    <t xml:space="preserve">PI </t>
  </si>
  <si>
    <t>FP</t>
  </si>
  <si>
    <t>LAR</t>
  </si>
  <si>
    <t>AR = C + K + FP + LAR</t>
  </si>
  <si>
    <t>Rt</t>
  </si>
  <si>
    <t>R = B + TAX + TAXA</t>
  </si>
  <si>
    <t>RR</t>
  </si>
  <si>
    <t>D = AR - RR</t>
  </si>
  <si>
    <t>WACC</t>
  </si>
  <si>
    <t>K = D + (1 + TVM)</t>
  </si>
  <si>
    <t>FM1_A1</t>
  </si>
  <si>
    <t>FM1_A2</t>
  </si>
  <si>
    <t>FM1_A3</t>
  </si>
  <si>
    <t>FM1_A4</t>
  </si>
  <si>
    <t>FM1_A5</t>
  </si>
  <si>
    <t>FM1_A6</t>
  </si>
  <si>
    <t>FM1_A7</t>
  </si>
  <si>
    <t>FM1_B1</t>
  </si>
  <si>
    <t>FM1_B2</t>
  </si>
  <si>
    <t>FM1_B3</t>
  </si>
  <si>
    <t>FM1_B4</t>
  </si>
  <si>
    <t>FM1_B5</t>
  </si>
  <si>
    <t>FM1_B6</t>
  </si>
  <si>
    <t>FM1_B7</t>
  </si>
  <si>
    <t>FM2_A1</t>
  </si>
  <si>
    <t>FM2_A2</t>
  </si>
  <si>
    <t>FM2_A3</t>
  </si>
  <si>
    <t>FM2_A4</t>
  </si>
  <si>
    <t>FM2_A5</t>
  </si>
  <si>
    <t>FM2_A6</t>
  </si>
  <si>
    <t>FM2_A7</t>
  </si>
  <si>
    <t>FM2_B1</t>
  </si>
  <si>
    <t>FM2_B2</t>
  </si>
  <si>
    <t>FM2_B3</t>
  </si>
  <si>
    <t>FM2_B4</t>
  </si>
  <si>
    <t>FM2_B5</t>
  </si>
  <si>
    <t>FM2_B6</t>
  </si>
  <si>
    <t>FM2_B7</t>
  </si>
  <si>
    <t>FM = FM1 + FM2</t>
  </si>
  <si>
    <t>DPN1</t>
  </si>
  <si>
    <t>DPN2</t>
  </si>
  <si>
    <t>DPN3</t>
  </si>
  <si>
    <t>DPN = DPN1 + DPN2 + DPN3</t>
  </si>
  <si>
    <t>RTN1</t>
  </si>
  <si>
    <t>RTN2</t>
  </si>
  <si>
    <t>RTN3</t>
  </si>
  <si>
    <t>RTN4</t>
  </si>
  <si>
    <t>RTN5</t>
  </si>
  <si>
    <t>RTN6</t>
  </si>
  <si>
    <t>PT1</t>
  </si>
  <si>
    <t>PT2</t>
  </si>
  <si>
    <t>PT3</t>
  </si>
  <si>
    <t>PT4</t>
  </si>
  <si>
    <t>PT5</t>
  </si>
  <si>
    <t>PT6</t>
  </si>
  <si>
    <t>PT7</t>
  </si>
  <si>
    <t>PT8</t>
  </si>
  <si>
    <t>PT9</t>
  </si>
  <si>
    <t>PT10</t>
  </si>
  <si>
    <t>PT11</t>
  </si>
  <si>
    <t>PT12</t>
  </si>
  <si>
    <t>ODI1</t>
  </si>
  <si>
    <t>ODI2</t>
  </si>
  <si>
    <t>ODI3</t>
  </si>
  <si>
    <t>ODI4</t>
  </si>
  <si>
    <t>ODI5</t>
  </si>
  <si>
    <t>ODI6</t>
  </si>
  <si>
    <t>ODI7</t>
  </si>
  <si>
    <t>ODI8</t>
  </si>
  <si>
    <t>%</t>
  </si>
  <si>
    <t>RIIO-2 allocation 1 Capitalisation rate</t>
  </si>
  <si>
    <t>RIIO-2 allocation 2 Capitalisation rate</t>
  </si>
  <si>
    <t>CR1</t>
  </si>
  <si>
    <t>CR2</t>
  </si>
  <si>
    <t>FM1 = (1 - CR1) x FM1.1</t>
  </si>
  <si>
    <t>FM2 = (1 - CR2) x FM2.1</t>
  </si>
  <si>
    <t>Combined RPI-CPIH price index (financial year average) (aka Price Index term) PIt</t>
  </si>
  <si>
    <t>TVM = (1 + WACC) x (1 + E) - 1</t>
  </si>
  <si>
    <t>G = AR - F</t>
  </si>
  <si>
    <t>E = PIt+1/PIt</t>
  </si>
  <si>
    <r>
      <t>E = PI</t>
    </r>
    <r>
      <rPr>
        <vertAlign val="subscript"/>
        <sz val="8.25"/>
        <color theme="1"/>
        <rFont val="Calibri"/>
        <family val="2"/>
      </rPr>
      <t>t+1</t>
    </r>
    <r>
      <rPr>
        <sz val="11"/>
        <color theme="1"/>
        <rFont val="Calibri"/>
        <family val="2"/>
        <scheme val="minor"/>
      </rPr>
      <t>/PI</t>
    </r>
    <r>
      <rPr>
        <vertAlign val="subscript"/>
        <sz val="11"/>
        <color theme="1"/>
        <rFont val="Calibri"/>
        <family val="2"/>
        <scheme val="minor"/>
      </rPr>
      <t>t</t>
    </r>
  </si>
  <si>
    <r>
      <t>PI</t>
    </r>
    <r>
      <rPr>
        <vertAlign val="subscript"/>
        <sz val="8.25"/>
        <color theme="1"/>
        <rFont val="Calibri"/>
        <family val="2"/>
      </rPr>
      <t>t</t>
    </r>
    <r>
      <rPr>
        <sz val="11"/>
        <color theme="1"/>
        <rFont val="Calibri"/>
        <family val="2"/>
        <scheme val="minor"/>
      </rPr>
      <t>/PI</t>
    </r>
    <r>
      <rPr>
        <vertAlign val="subscript"/>
        <sz val="11"/>
        <color theme="1"/>
        <rFont val="Calibri"/>
        <family val="2"/>
        <scheme val="minor"/>
      </rPr>
      <t>2020/21</t>
    </r>
  </si>
  <si>
    <t>FM1_A = FM1_A1 + FM1_A2 + FM1_A3 + FM1_A4 + FM1_A5 + FM1_A6 + FM1_A7</t>
  </si>
  <si>
    <t>FM1_B = FM1_B1 + FM1_B2 + FM1_B3 + FM1_B4 + FM1_B5 + FM1_B6 + FM1_B7</t>
  </si>
  <si>
    <t>FM2_A = FM2_A1 + FM2_A2 + FM2_A3 + FM2_A4 + FM2_A5 + FM2_A6 + FM2_A7</t>
  </si>
  <si>
    <t>FM2_B = FM2_B1 + FM2_B2 + FM2_B3 + FM2_B4 + FM2_B5 + FM2_B6 + FM2_B7</t>
  </si>
  <si>
    <t>RTN = RTN1 + RTN2 + RTN3 + RTN4 + RTN5 + RTN6</t>
  </si>
  <si>
    <t>ODI = ODI1 + ODI2 + ODI3 + ODI4 + ODI5 + ODI6 + ODI7 + ODI8</t>
  </si>
  <si>
    <r>
      <t>PI</t>
    </r>
    <r>
      <rPr>
        <vertAlign val="subscript"/>
        <sz val="7.5"/>
        <color theme="1"/>
        <rFont val="Calibri"/>
        <family val="2"/>
      </rPr>
      <t>t</t>
    </r>
    <r>
      <rPr>
        <sz val="11"/>
        <color theme="1"/>
        <rFont val="Calibri"/>
        <family val="2"/>
        <scheme val="minor"/>
      </rPr>
      <t xml:space="preserve"> / PI</t>
    </r>
    <r>
      <rPr>
        <vertAlign val="subscript"/>
        <sz val="11"/>
        <color theme="1"/>
        <rFont val="Calibri"/>
        <family val="2"/>
        <scheme val="minor"/>
      </rPr>
      <t>2020-21</t>
    </r>
  </si>
  <si>
    <t>PTt</t>
  </si>
  <si>
    <t>RTNAt</t>
  </si>
  <si>
    <t>EICt</t>
  </si>
  <si>
    <t>BPIt</t>
  </si>
  <si>
    <t>ODIt</t>
  </si>
  <si>
    <t>ORAt</t>
  </si>
  <si>
    <t>DRSt</t>
  </si>
  <si>
    <t>TAXt</t>
  </si>
  <si>
    <t>TAXAt</t>
  </si>
  <si>
    <t>FMt</t>
  </si>
  <si>
    <t>DPNt</t>
  </si>
  <si>
    <t>RTNt</t>
  </si>
  <si>
    <t>ALCt</t>
  </si>
  <si>
    <t>ANCAt</t>
  </si>
  <si>
    <t>ANCOt</t>
  </si>
  <si>
    <t>AFAt</t>
  </si>
  <si>
    <t>ATCt</t>
  </si>
  <si>
    <t>ARPt</t>
  </si>
  <si>
    <t>ACOt</t>
  </si>
  <si>
    <t>ALCUt</t>
  </si>
  <si>
    <t>ANCAUt</t>
  </si>
  <si>
    <t>ANCOUt</t>
  </si>
  <si>
    <t>AFAUt</t>
  </si>
  <si>
    <t>ATCUt</t>
  </si>
  <si>
    <t>ARPUt</t>
  </si>
  <si>
    <t>ACOUt</t>
  </si>
  <si>
    <t>Formula Description</t>
  </si>
  <si>
    <t>RIIO-2 Funding Adjustment Rate (often referred to as 'sharing factor')</t>
  </si>
  <si>
    <t>SF</t>
  </si>
  <si>
    <t>FM1.1 = (FM1_B - FM1_A) x SF + FM1_A     if FM1_B &gt; 0
FM1.1 = FM1_A                         otherwise</t>
  </si>
  <si>
    <t>FM2.1 = (FM2_B - FM2_A) x SF + FM2_A     if FM2_B &gt; 0
FM2.1 = FM2_A                         otherwise</t>
  </si>
  <si>
    <t>Company Name:</t>
  </si>
  <si>
    <t>Date:</t>
  </si>
  <si>
    <t>Title:</t>
  </si>
  <si>
    <t>Year t:</t>
  </si>
  <si>
    <t>DCUSA Schedule 15 - Table 1 - Detailed information</t>
  </si>
  <si>
    <t>PT = PT1 + PT2 + PT3 + PT4 + PT5 + PT6 + PT7 + PT8 + PT9 - PT10 + PT11 - PT12</t>
  </si>
  <si>
    <t>DCUSA Schedule 15 - Table 1 - CDCM Input</t>
  </si>
  <si>
    <t>t</t>
  </si>
  <si>
    <t>t-1</t>
  </si>
  <si>
    <t>t+1</t>
  </si>
  <si>
    <t>t+2</t>
  </si>
  <si>
    <t>t+3</t>
  </si>
  <si>
    <t>t+4</t>
  </si>
  <si>
    <t>Delta to Previous</t>
  </si>
  <si>
    <t>Variance Commentary</t>
  </si>
  <si>
    <t>Table 1 - Delta from Previous</t>
  </si>
  <si>
    <t>Previous Forecast</t>
  </si>
  <si>
    <t>Forecast Calculated Revenue from Table 1</t>
  </si>
  <si>
    <t>DCUSA Schedule 15 - Table 2 - Sensitivities</t>
  </si>
  <si>
    <t>Calculated Revenue including Possible Changes Above</t>
  </si>
  <si>
    <t>Calculated Revenue Including Possible Changes</t>
  </si>
  <si>
    <t>Allowed Revenue Including Possible Changes</t>
  </si>
  <si>
    <t>DCUSA Schedule 15 - Table 3 - Illustrative Prices</t>
  </si>
  <si>
    <t>Model version</t>
  </si>
  <si>
    <t>Version log</t>
  </si>
  <si>
    <t>Description of changes</t>
  </si>
  <si>
    <t>Template date:</t>
  </si>
  <si>
    <t>Template number:</t>
  </si>
  <si>
    <t>Template date</t>
  </si>
  <si>
    <t>Template number</t>
  </si>
  <si>
    <t>Template setup as part of DCP421 solution to align to RIIO-ED2 licence conditions.</t>
  </si>
  <si>
    <r>
      <t>PI</t>
    </r>
    <r>
      <rPr>
        <b/>
        <vertAlign val="subscript"/>
        <sz val="7.5"/>
        <color theme="1"/>
        <rFont val="Calibri"/>
        <family val="2"/>
      </rPr>
      <t>t</t>
    </r>
    <r>
      <rPr>
        <b/>
        <sz val="11"/>
        <color theme="1"/>
        <rFont val="Calibri"/>
        <family val="2"/>
        <scheme val="minor"/>
      </rPr>
      <t xml:space="preserve"> / PI</t>
    </r>
    <r>
      <rPr>
        <b/>
        <vertAlign val="subscript"/>
        <sz val="11"/>
        <color theme="1"/>
        <rFont val="Calibri"/>
        <family val="2"/>
        <scheme val="minor"/>
      </rPr>
      <t>2020-21</t>
    </r>
  </si>
  <si>
    <t>PIt</t>
  </si>
  <si>
    <t>Sheet</t>
  </si>
  <si>
    <t>Cells</t>
  </si>
  <si>
    <t>Instructions</t>
  </si>
  <si>
    <t>Cover</t>
  </si>
  <si>
    <t>DNO</t>
  </si>
  <si>
    <t>Input DNO name</t>
  </si>
  <si>
    <t>Input date of Cost Information submission</t>
  </si>
  <si>
    <t>C5</t>
  </si>
  <si>
    <t>C4</t>
  </si>
  <si>
    <t>Party</t>
  </si>
  <si>
    <t>Table 1 - Detailed</t>
  </si>
  <si>
    <t>Columns D:I</t>
  </si>
  <si>
    <t>Table 1 - CDCM Input</t>
  </si>
  <si>
    <t>Links to equivalent rows in 'Table 1 - Detailed'</t>
  </si>
  <si>
    <t>Table 2 - Sensitivities</t>
  </si>
  <si>
    <t>A9:I18</t>
  </si>
  <si>
    <t>Enter sensitivities for any known potential updates to the Calculated Revenue, which have not been included in the values in Table 1.
Enter a description of the potential change in column A and the potential change in calculated revenue (in 2020/21 prices) in columns E:I.</t>
  </si>
  <si>
    <t>DNO/Suppliers</t>
  </si>
  <si>
    <t>E39:I39</t>
  </si>
  <si>
    <t>Enter % change in recovered revenue to see the impact of this change on prior year correction and recovered revenue in subsequent years.</t>
  </si>
  <si>
    <t>Enter % change in inflation to see the impact of this change on allowed revenue in the year and on prior year correction and allowed revenue in subsequent years.</t>
  </si>
  <si>
    <t>E44:I44</t>
  </si>
  <si>
    <t>Cost Information Template</t>
  </si>
  <si>
    <t>As required under Schedule 15 of the DCUSA</t>
  </si>
  <si>
    <t>Key</t>
  </si>
  <si>
    <t>Format</t>
  </si>
  <si>
    <t>Cell intentionally blank</t>
  </si>
  <si>
    <t>Value</t>
  </si>
  <si>
    <t>User input</t>
  </si>
  <si>
    <t>Calculation</t>
  </si>
  <si>
    <t>Value from another worksheet</t>
  </si>
  <si>
    <t>Text</t>
  </si>
  <si>
    <t>Annotation</t>
  </si>
  <si>
    <t>Column heading</t>
  </si>
  <si>
    <t>Sheet tab colour</t>
  </si>
  <si>
    <t>Information sheet</t>
  </si>
  <si>
    <t>Table sheet</t>
  </si>
  <si>
    <t>Table 1 row 89</t>
  </si>
  <si>
    <t>DNO Inputs</t>
  </si>
  <si>
    <t>Table 1 row 90</t>
  </si>
  <si>
    <t>Table 1 row 91</t>
  </si>
  <si>
    <t>Table 1 row 95</t>
  </si>
  <si>
    <t>Table 1 row 96</t>
  </si>
  <si>
    <t>Tariffs set for year</t>
  </si>
  <si>
    <t>Y</t>
  </si>
  <si>
    <t>N</t>
  </si>
  <si>
    <t>If tariffs are set then value from Table 1, otherwise value will scale to Allowed Revenue in row above</t>
  </si>
  <si>
    <t>Table 1 - Delta From Previous</t>
  </si>
  <si>
    <t>Link to previous Cost Information forecast.
When incrementing by one year for the first forecast of each reg year, the final column (t+4) will be blank, as no previous forecast was prepared for this year.</t>
  </si>
  <si>
    <t>Link detailed allowed revenue from the latest PCFM or equivalent forecast.</t>
  </si>
  <si>
    <t>Recovered Revenue Including Possible Changes</t>
  </si>
  <si>
    <t>Revenue under/(over) recovery Including Possible Changes</t>
  </si>
  <si>
    <t>Correction Term Including Possible Changes</t>
  </si>
  <si>
    <t>Allowed Revenue Including Possible Changes and Inflation Parameters</t>
  </si>
  <si>
    <t>New Allowed Revenue inc Inflation Parameters</t>
  </si>
  <si>
    <t>Recovered Revenue including Possible Changes and Recovered Revenue Parameters</t>
  </si>
  <si>
    <t>New Recovered Revenue inc Recovered Revenue Parameters</t>
  </si>
  <si>
    <r>
      <t>C = R x PI</t>
    </r>
    <r>
      <rPr>
        <b/>
        <vertAlign val="subscript"/>
        <sz val="11"/>
        <color theme="1"/>
        <rFont val="Calibri"/>
        <family val="2"/>
        <scheme val="minor"/>
      </rPr>
      <t>t</t>
    </r>
    <r>
      <rPr>
        <b/>
        <sz val="11"/>
        <color theme="1"/>
        <rFont val="Calibri"/>
        <family val="2"/>
        <scheme val="minor"/>
      </rPr>
      <t xml:space="preserve"> / PI</t>
    </r>
    <r>
      <rPr>
        <b/>
        <vertAlign val="subscript"/>
        <sz val="8.25"/>
        <color theme="1"/>
        <rFont val="Calibri"/>
        <family val="2"/>
      </rPr>
      <t>2020/21</t>
    </r>
  </si>
  <si>
    <r>
      <t>C = R x Pit / PI</t>
    </r>
    <r>
      <rPr>
        <b/>
        <vertAlign val="subscript"/>
        <sz val="8.25"/>
        <color theme="1"/>
        <rFont val="Calibri"/>
        <family val="2"/>
      </rPr>
      <t>2020/21</t>
    </r>
  </si>
  <si>
    <t>Post-TIM totex Allocation</t>
  </si>
  <si>
    <t>Allowed Totex Total</t>
  </si>
  <si>
    <t>Actual Totex Total</t>
  </si>
  <si>
    <t>Total</t>
  </si>
  <si>
    <t>Component</t>
  </si>
  <si>
    <t>Subcomponent</t>
  </si>
  <si>
    <t>Allowed Totex Component</t>
  </si>
  <si>
    <t>Actual Totex Component</t>
  </si>
  <si>
    <t>Total- Potential Change in Calculated Revenue</t>
  </si>
  <si>
    <t>Domestic Aggregated or CT with Residual</t>
  </si>
  <si>
    <t>Non-Domestic Aggregated or CT No Residual</t>
  </si>
  <si>
    <t>Non-Domestic Aggregated or CT Band 1</t>
  </si>
  <si>
    <t>Non-Domestic Aggregated or CT Band 2</t>
  </si>
  <si>
    <t>Non-Domestic Aggregated or CT Band 3</t>
  </si>
  <si>
    <t>Non-Domestic Aggregated or CT Band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</si>
</sst>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#,##0.0_);\(#,##0.0\);\-_)"/>
    <numFmt numFmtId="165" formatCode="_-* #,##0.0_-;\-* #,##0.0_-;_-* &quot;-&quot;??_-;_-@_-"/>
    <numFmt numFmtId="166" formatCode="_-* #,##0.000_-;\-* #,##0.000_-;_-* &quot;-&quot;??_-;_-@_-"/>
    <numFmt numFmtId="167" formatCode="_-* #,##0.0_-;\-* #,##0.0_-;_-* &quot;-&quot;?_-;_-@_-"/>
    <numFmt numFmtId="168" formatCode="0.000;\-0.000;;@\,"/>
    <numFmt numFmtId="169" formatCode="0.00;\-0.00;;@\,"/>
    <numFmt numFmtId="170" formatCode="0.0"/>
    <numFmt numFmtId="171" formatCode="0.0%"/>
    <numFmt numFmtId="172" formatCode="#,##0.0;[Red]\(#,##0.0\);\-"/>
    <numFmt numFmtId="173" formatCode="[$-F800]dddd\,\ mmmm\ dd\,\ yyyy"/>
    <numFmt numFmtId="174" formatCode="0.000;\-0.000;;@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Gill Sans MT"/>
      <family val="2"/>
    </font>
    <font>
      <sz val="10"/>
      <color theme="1"/>
      <name val="Gill Sans MT"/>
      <family val="2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8"/>
      <name val="Calibri"/>
      <family val="2"/>
      <scheme val="minor"/>
    </font>
    <font>
      <vertAlign val="subscript"/>
      <sz val="7.5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vertAlign val="subscript"/>
      <sz val="8.25"/>
      <color theme="1"/>
      <name val="Calibri"/>
      <family val="2"/>
    </font>
    <font>
      <sz val="11"/>
      <name val="Calibri"/>
      <family val="2"/>
      <scheme val="minor"/>
    </font>
    <font>
      <u/>
      <sz val="11"/>
      <color theme="5"/>
      <name val="Calibri"/>
      <family val="2"/>
      <scheme val="minor"/>
    </font>
    <font>
      <sz val="11"/>
      <color rgb="FFD46112"/>
      <name val="Calibri"/>
      <family val="2"/>
      <scheme val="minor"/>
    </font>
    <font>
      <b/>
      <vertAlign val="subscript"/>
      <sz val="7.5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4"/>
      <name val="Calibri"/>
      <family val="2"/>
      <scheme val="minor"/>
    </font>
    <font>
      <i/>
      <sz val="11"/>
      <color rgb="FF333F4F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vertAlign val="subscript"/>
      <sz val="8.25"/>
      <color theme="1"/>
      <name val="Calibri"/>
      <family val="2"/>
    </font>
    <font>
      <sz val="10"/>
      <color theme="1"/>
      <name val="Arial"/>
      <family val="2"/>
    </font>
    <font>
      <b/>
      <sz val="11"/>
      <color theme="3"/>
      <name val="Arial"/>
      <family val="2"/>
    </font>
    <font>
      <sz val="9"/>
      <color rgb="FF3F3F76"/>
      <name val="Arial"/>
      <family val="2"/>
    </font>
    <font>
      <u/>
      <sz val="10"/>
      <color theme="10"/>
      <name val="Arial"/>
      <family val="2"/>
    </font>
    <font>
      <b/>
      <sz val="13"/>
      <color theme="3"/>
      <name val="Arial"/>
      <family val="2"/>
    </font>
    <font>
      <sz val="10"/>
      <color theme="0"/>
      <name val="Arial"/>
      <family val="2"/>
    </font>
    <font>
      <sz val="10"/>
      <color rgb="FF9C65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275792"/>
        <bgColor indexed="64"/>
      </patternFill>
    </fill>
    <fill>
      <patternFill patternType="solid">
        <fgColor rgb="FF4B86CD"/>
        <bgColor indexed="64"/>
      </patternFill>
    </fill>
    <fill>
      <patternFill patternType="solid">
        <fgColor rgb="FFFFFFCC"/>
        <bgColor indexed="64"/>
      </patternFill>
    </fill>
    <fill>
      <patternFill patternType="lightUp">
        <fgColor theme="0" tint="-0.499984740745262"/>
        <bgColor rgb="FFFFFFFF"/>
      </patternFill>
    </fill>
    <fill>
      <patternFill patternType="solid">
        <fgColor rgb="FFFF9999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9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999999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</borders>
  <cellStyleXfs count="3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4" fillId="3" borderId="0"/>
    <xf numFmtId="164" fontId="5" fillId="4" borderId="0"/>
    <xf numFmtId="0" fontId="7" fillId="0" borderId="0"/>
    <xf numFmtId="0" fontId="2" fillId="18" borderId="0" applyNumberFormat="0" applyBorder="0" applyAlignment="0"/>
    <xf numFmtId="0" fontId="16" fillId="0" borderId="49" applyNumberFormat="0" applyBorder="0" applyAlignment="0"/>
    <xf numFmtId="49" fontId="2" fillId="19" borderId="0" applyNumberFormat="0" applyBorder="0" applyAlignment="0">
      <alignment horizontal="left" vertical="center" wrapText="1"/>
    </xf>
    <xf numFmtId="0" fontId="15" fillId="20" borderId="0" applyNumberFormat="0" applyBorder="0" applyAlignment="0">
      <protection locked="0"/>
    </xf>
    <xf numFmtId="174" fontId="15" fillId="21" borderId="0" applyNumberFormat="0" applyBorder="0">
      <alignment vertical="top"/>
    </xf>
    <xf numFmtId="0" fontId="1" fillId="22" borderId="0" applyNumberFormat="0" applyBorder="0" applyAlignment="0" applyProtection="0">
      <alignment horizontal="center"/>
    </xf>
    <xf numFmtId="3" fontId="15" fillId="0" borderId="0" applyNumberFormat="0" applyBorder="0" applyAlignment="0">
      <alignment horizontal="right" vertical="top"/>
    </xf>
    <xf numFmtId="9" fontId="22" fillId="0" borderId="0" applyNumberFormat="0" applyBorder="0"/>
    <xf numFmtId="0" fontId="1" fillId="0" borderId="0" applyNumberFormat="0" applyBorder="0" applyAlignment="0"/>
    <xf numFmtId="0" fontId="23" fillId="0" borderId="0"/>
    <xf numFmtId="0" fontId="20" fillId="23" borderId="0" applyBorder="0" applyAlignment="0"/>
    <xf numFmtId="0" fontId="3" fillId="0" borderId="0" applyNumberFormat="0" applyBorder="0" applyAlignment="0"/>
    <xf numFmtId="0" fontId="28" fillId="0" borderId="0" applyNumberFormat="0" applyFill="0" applyBorder="0" applyAlignment="0" applyProtection="0"/>
    <xf numFmtId="0" fontId="29" fillId="26" borderId="61" applyNumberFormat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59" applyNumberFormat="0" applyFill="0" applyAlignment="0" applyProtection="0"/>
    <xf numFmtId="0" fontId="28" fillId="0" borderId="60" applyNumberFormat="0" applyFill="0" applyAlignment="0" applyProtection="0"/>
    <xf numFmtId="43" fontId="7" fillId="0" borderId="0" applyFont="0" applyFill="0" applyBorder="0" applyAlignment="0" applyProtection="0"/>
    <xf numFmtId="0" fontId="32" fillId="27" borderId="0" applyNumberFormat="0" applyBorder="0" applyAlignment="0" applyProtection="0"/>
    <xf numFmtId="0" fontId="32" fillId="29" borderId="0" applyNumberFormat="0" applyBorder="0" applyAlignment="0" applyProtection="0"/>
    <xf numFmtId="0" fontId="32" fillId="30" borderId="0" applyNumberFormat="0" applyBorder="0" applyAlignment="0" applyProtection="0"/>
    <xf numFmtId="0" fontId="32" fillId="32" borderId="0" applyNumberFormat="0" applyBorder="0" applyAlignment="0" applyProtection="0"/>
    <xf numFmtId="0" fontId="1" fillId="0" borderId="0"/>
    <xf numFmtId="0" fontId="33" fillId="25" borderId="0" applyNumberFormat="0" applyBorder="0" applyAlignment="0" applyProtection="0"/>
    <xf numFmtId="0" fontId="27" fillId="28" borderId="0" applyNumberFormat="0" applyBorder="0" applyAlignment="0" applyProtection="0"/>
    <xf numFmtId="0" fontId="27" fillId="31" borderId="0" applyNumberFormat="0" applyBorder="0" applyAlignment="0" applyProtection="0"/>
    <xf numFmtId="0" fontId="33" fillId="25" borderId="0" applyNumberFormat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0" fontId="1" fillId="0" borderId="0"/>
  </cellStyleXfs>
  <cellXfs count="560">
    <xf numFmtId="0" fontId="0" fillId="0" borderId="0" xfId="0"/>
    <xf numFmtId="0" fontId="3" fillId="6" borderId="2" xfId="0" applyFont="1" applyFill="1" applyBorder="1"/>
    <xf numFmtId="0" fontId="0" fillId="0" borderId="7" xfId="0" applyBorder="1"/>
    <xf numFmtId="0" fontId="0" fillId="0" borderId="13" xfId="0" applyBorder="1"/>
    <xf numFmtId="0" fontId="8" fillId="13" borderId="1" xfId="0" applyFont="1" applyFill="1" applyBorder="1" applyAlignment="1" applyProtection="1">
      <alignment vertical="center" wrapText="1"/>
      <protection locked="0"/>
    </xf>
    <xf numFmtId="0" fontId="3" fillId="6" borderId="2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left" indent="1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165" fontId="0" fillId="0" borderId="3" xfId="1" applyNumberFormat="1" applyFont="1" applyBorder="1" applyAlignment="1">
      <alignment horizontal="center" vertical="center"/>
    </xf>
    <xf numFmtId="166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5" fontId="0" fillId="0" borderId="8" xfId="1" applyNumberFormat="1" applyFont="1" applyBorder="1" applyAlignment="1">
      <alignment horizontal="center" vertical="center"/>
    </xf>
    <xf numFmtId="165" fontId="0" fillId="0" borderId="9" xfId="1" applyNumberFormat="1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0" fillId="0" borderId="3" xfId="0" applyNumberFormat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3" fillId="7" borderId="20" xfId="0" applyFont="1" applyFill="1" applyBorder="1" applyAlignment="1">
      <alignment horizontal="center" vertical="center"/>
    </xf>
    <xf numFmtId="0" fontId="3" fillId="8" borderId="20" xfId="0" applyFont="1" applyFill="1" applyBorder="1" applyAlignment="1">
      <alignment horizontal="center" vertical="center"/>
    </xf>
    <xf numFmtId="0" fontId="3" fillId="9" borderId="2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3" fillId="7" borderId="30" xfId="1" applyNumberFormat="1" applyFont="1" applyFill="1" applyBorder="1" applyAlignment="1">
      <alignment horizontal="left" vertical="center" wrapText="1" indent="1"/>
    </xf>
    <xf numFmtId="0" fontId="3" fillId="8" borderId="30" xfId="1" applyNumberFormat="1" applyFont="1" applyFill="1" applyBorder="1" applyAlignment="1">
      <alignment horizontal="left" vertical="center" wrapText="1" indent="1"/>
    </xf>
    <xf numFmtId="0" fontId="3" fillId="9" borderId="30" xfId="1" applyNumberFormat="1" applyFont="1" applyFill="1" applyBorder="1" applyAlignment="1">
      <alignment horizontal="left" vertical="center" wrapText="1" indent="1"/>
    </xf>
    <xf numFmtId="0" fontId="3" fillId="5" borderId="27" xfId="1" applyNumberFormat="1" applyFont="1" applyFill="1" applyBorder="1" applyAlignment="1">
      <alignment horizontal="left" vertical="center" wrapText="1" indent="1"/>
    </xf>
    <xf numFmtId="0" fontId="0" fillId="0" borderId="27" xfId="1" applyNumberFormat="1" applyFont="1" applyBorder="1" applyAlignment="1">
      <alignment horizontal="left" vertical="center" wrapText="1" indent="1"/>
    </xf>
    <xf numFmtId="0" fontId="3" fillId="6" borderId="27" xfId="1" applyNumberFormat="1" applyFont="1" applyFill="1" applyBorder="1" applyAlignment="1">
      <alignment horizontal="left" vertical="center" wrapText="1" indent="1"/>
    </xf>
    <xf numFmtId="0" fontId="0" fillId="0" borderId="31" xfId="0" applyBorder="1" applyAlignment="1">
      <alignment horizontal="left" vertical="center" wrapText="1" indent="1"/>
    </xf>
    <xf numFmtId="0" fontId="0" fillId="0" borderId="32" xfId="1" applyNumberFormat="1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0" fillId="0" borderId="27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0" fillId="0" borderId="2" xfId="0" applyBorder="1" applyAlignment="1">
      <alignment horizontal="left" vertical="center" indent="1"/>
    </xf>
    <xf numFmtId="0" fontId="0" fillId="0" borderId="13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horizontal="center" vertical="center"/>
    </xf>
    <xf numFmtId="165" fontId="1" fillId="0" borderId="20" xfId="1" applyNumberFormat="1" applyFont="1" applyFill="1" applyBorder="1" applyAlignment="1">
      <alignment horizontal="center" vertical="center"/>
    </xf>
    <xf numFmtId="165" fontId="1" fillId="0" borderId="21" xfId="1" applyNumberFormat="1" applyFont="1" applyFill="1" applyBorder="1" applyAlignment="1">
      <alignment horizontal="center" vertical="center"/>
    </xf>
    <xf numFmtId="0" fontId="1" fillId="0" borderId="30" xfId="1" applyNumberFormat="1" applyFont="1" applyFill="1" applyBorder="1" applyAlignment="1">
      <alignment horizontal="left" vertical="center" wrapText="1" indent="1"/>
    </xf>
    <xf numFmtId="0" fontId="3" fillId="7" borderId="37" xfId="0" applyFont="1" applyFill="1" applyBorder="1" applyAlignment="1">
      <alignment horizontal="center" vertical="center"/>
    </xf>
    <xf numFmtId="0" fontId="3" fillId="8" borderId="37" xfId="0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3" fillId="9" borderId="37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" fillId="6" borderId="29" xfId="0" applyFont="1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7" xfId="0" applyBorder="1" applyAlignment="1">
      <alignment horizontal="left" wrapText="1"/>
    </xf>
    <xf numFmtId="0" fontId="0" fillId="0" borderId="28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17" fontId="6" fillId="0" borderId="0" xfId="0" applyNumberFormat="1" applyFont="1" applyAlignment="1">
      <alignment horizontal="left" vertical="center"/>
    </xf>
    <xf numFmtId="0" fontId="0" fillId="0" borderId="30" xfId="0" applyBorder="1" applyAlignment="1">
      <alignment horizontal="left" wrapText="1"/>
    </xf>
    <xf numFmtId="165" fontId="3" fillId="0" borderId="0" xfId="1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" fillId="18" borderId="0" xfId="6" applyAlignment="1">
      <alignment vertical="center"/>
    </xf>
    <xf numFmtId="0" fontId="2" fillId="18" borderId="0" xfId="6" applyAlignment="1">
      <alignment vertical="center" wrapText="1"/>
    </xf>
    <xf numFmtId="0" fontId="15" fillId="0" borderId="0" xfId="0" applyFont="1"/>
    <xf numFmtId="0" fontId="15" fillId="0" borderId="0" xfId="0" applyFont="1" applyAlignment="1">
      <alignment vertical="center" wrapText="1"/>
    </xf>
    <xf numFmtId="173" fontId="17" fillId="0" borderId="0" xfId="7" applyNumberFormat="1" applyFont="1" applyBorder="1" applyAlignment="1">
      <alignment horizontal="left" vertical="center" wrapText="1"/>
    </xf>
    <xf numFmtId="0" fontId="17" fillId="0" borderId="0" xfId="7" applyFont="1" applyBorder="1" applyAlignment="1">
      <alignment horizontal="left" vertical="center" wrapText="1"/>
    </xf>
    <xf numFmtId="0" fontId="2" fillId="19" borderId="0" xfId="8" applyNumberFormat="1" applyAlignment="1">
      <alignment vertical="center" wrapText="1"/>
    </xf>
    <xf numFmtId="0" fontId="2" fillId="19" borderId="0" xfId="8" applyNumberFormat="1" applyAlignment="1">
      <alignment vertical="center"/>
    </xf>
    <xf numFmtId="173" fontId="1" fillId="0" borderId="1" xfId="7" applyNumberFormat="1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7" applyFont="1" applyBorder="1" applyAlignment="1">
      <alignment horizontal="left" vertical="center"/>
    </xf>
    <xf numFmtId="172" fontId="1" fillId="0" borderId="0" xfId="5" applyNumberFormat="1" applyFont="1" applyAlignment="1">
      <alignment vertical="center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20" fillId="0" borderId="1" xfId="0" applyFont="1" applyBorder="1" applyAlignment="1">
      <alignment vertical="center"/>
    </xf>
    <xf numFmtId="172" fontId="21" fillId="0" borderId="1" xfId="0" applyNumberFormat="1" applyFont="1" applyBorder="1" applyAlignment="1">
      <alignment vertical="center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2" fillId="19" borderId="1" xfId="8" applyNumberFormat="1" applyBorder="1" applyAlignment="1">
      <alignment vertical="center" wrapText="1"/>
    </xf>
    <xf numFmtId="174" fontId="15" fillId="21" borderId="50" xfId="10" applyBorder="1">
      <alignment vertical="top"/>
    </xf>
    <xf numFmtId="0" fontId="0" fillId="0" borderId="50" xfId="0" applyBorder="1" applyAlignment="1">
      <alignment vertical="top"/>
    </xf>
    <xf numFmtId="0" fontId="0" fillId="0" borderId="0" xfId="0" applyAlignment="1">
      <alignment vertical="top"/>
    </xf>
    <xf numFmtId="0" fontId="15" fillId="20" borderId="0" xfId="9" applyAlignment="1">
      <alignment vertical="top"/>
      <protection locked="0"/>
    </xf>
    <xf numFmtId="0" fontId="15" fillId="0" borderId="0" xfId="12" applyNumberFormat="1" applyAlignment="1">
      <alignment vertical="top"/>
    </xf>
    <xf numFmtId="9" fontId="22" fillId="0" borderId="0" xfId="13" applyAlignment="1">
      <alignment vertical="top"/>
    </xf>
    <xf numFmtId="0" fontId="23" fillId="0" borderId="0" xfId="15" applyAlignment="1">
      <alignment vertical="top"/>
    </xf>
    <xf numFmtId="0" fontId="2" fillId="19" borderId="0" xfId="8" applyNumberFormat="1" applyAlignment="1">
      <alignment vertical="top"/>
    </xf>
    <xf numFmtId="0" fontId="0" fillId="24" borderId="0" xfId="0" applyFill="1" applyAlignment="1">
      <alignment vertical="top"/>
    </xf>
    <xf numFmtId="0" fontId="0" fillId="11" borderId="0" xfId="0" applyFill="1" applyAlignment="1">
      <alignment vertical="top"/>
    </xf>
    <xf numFmtId="0" fontId="2" fillId="19" borderId="22" xfId="8" applyNumberFormat="1" applyBorder="1" applyAlignment="1">
      <alignment vertical="top"/>
    </xf>
    <xf numFmtId="0" fontId="2" fillId="19" borderId="23" xfId="8" applyNumberFormat="1" applyBorder="1" applyAlignment="1">
      <alignment vertical="top"/>
    </xf>
    <xf numFmtId="0" fontId="2" fillId="19" borderId="23" xfId="8" applyNumberFormat="1" applyBorder="1" applyAlignment="1">
      <alignment horizontal="center" vertical="top"/>
    </xf>
    <xf numFmtId="0" fontId="2" fillId="19" borderId="24" xfId="8" applyNumberFormat="1" applyBorder="1" applyAlignment="1">
      <alignment horizontal="center" vertical="top"/>
    </xf>
    <xf numFmtId="0" fontId="2" fillId="19" borderId="43" xfId="8" applyNumberFormat="1" applyBorder="1" applyAlignment="1">
      <alignment vertical="top"/>
    </xf>
    <xf numFmtId="0" fontId="2" fillId="19" borderId="44" xfId="8" applyNumberFormat="1" applyBorder="1" applyAlignment="1">
      <alignment vertical="top"/>
    </xf>
    <xf numFmtId="0" fontId="2" fillId="19" borderId="44" xfId="8" applyNumberFormat="1" applyBorder="1" applyAlignment="1">
      <alignment horizontal="center" vertical="top"/>
    </xf>
    <xf numFmtId="0" fontId="2" fillId="19" borderId="45" xfId="8" applyNumberFormat="1" applyBorder="1" applyAlignment="1">
      <alignment horizontal="center" vertical="top"/>
    </xf>
    <xf numFmtId="0" fontId="2" fillId="19" borderId="47" xfId="8" applyNumberFormat="1" applyBorder="1" applyAlignment="1">
      <alignment horizontal="center" vertical="top"/>
    </xf>
    <xf numFmtId="0" fontId="2" fillId="19" borderId="48" xfId="8" applyNumberFormat="1" applyBorder="1" applyAlignment="1">
      <alignment horizontal="center" vertical="top"/>
    </xf>
    <xf numFmtId="0" fontId="2" fillId="19" borderId="42" xfId="8" applyNumberFormat="1" applyBorder="1" applyAlignment="1">
      <alignment horizontal="center" vertical="top"/>
    </xf>
    <xf numFmtId="0" fontId="2" fillId="19" borderId="46" xfId="8" applyNumberFormat="1" applyBorder="1" applyAlignment="1">
      <alignment horizontal="center" vertical="top"/>
    </xf>
    <xf numFmtId="0" fontId="2" fillId="19" borderId="1" xfId="8" applyNumberFormat="1" applyBorder="1" applyAlignment="1">
      <alignment vertical="top" wrapText="1"/>
    </xf>
    <xf numFmtId="0" fontId="2" fillId="19" borderId="1" xfId="8" applyNumberFormat="1" applyBorder="1" applyAlignment="1">
      <alignment horizontal="center" vertical="center" wrapText="1"/>
    </xf>
    <xf numFmtId="0" fontId="2" fillId="19" borderId="16" xfId="8" applyNumberFormat="1" applyBorder="1" applyAlignment="1">
      <alignment vertical="top"/>
    </xf>
    <xf numFmtId="0" fontId="2" fillId="19" borderId="17" xfId="8" applyNumberFormat="1" applyBorder="1" applyAlignment="1">
      <alignment vertical="top"/>
    </xf>
    <xf numFmtId="0" fontId="2" fillId="19" borderId="17" xfId="8" applyNumberFormat="1" applyBorder="1" applyAlignment="1">
      <alignment horizontal="center" vertical="top"/>
    </xf>
    <xf numFmtId="0" fontId="2" fillId="19" borderId="18" xfId="8" applyNumberFormat="1" applyBorder="1" applyAlignment="1">
      <alignment horizontal="center" vertical="top"/>
    </xf>
    <xf numFmtId="0" fontId="2" fillId="19" borderId="11" xfId="8" applyNumberFormat="1" applyBorder="1" applyAlignment="1">
      <alignment horizontal="center" vertical="center" wrapText="1"/>
    </xf>
    <xf numFmtId="165" fontId="22" fillId="0" borderId="17" xfId="1" applyNumberFormat="1" applyFont="1" applyFill="1" applyBorder="1" applyAlignment="1">
      <alignment horizontal="center" vertical="center"/>
    </xf>
    <xf numFmtId="165" fontId="22" fillId="0" borderId="18" xfId="1" applyNumberFormat="1" applyFont="1" applyFill="1" applyBorder="1" applyAlignment="1">
      <alignment horizontal="center" vertical="center"/>
    </xf>
    <xf numFmtId="0" fontId="3" fillId="0" borderId="16" xfId="0" applyFont="1" applyBorder="1"/>
    <xf numFmtId="0" fontId="3" fillId="0" borderId="1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0" fontId="3" fillId="0" borderId="17" xfId="0" applyNumberFormat="1" applyFont="1" applyBorder="1" applyAlignment="1">
      <alignment horizontal="center" vertical="center"/>
    </xf>
    <xf numFmtId="170" fontId="3" fillId="0" borderId="18" xfId="0" applyNumberFormat="1" applyFont="1" applyBorder="1" applyAlignment="1">
      <alignment horizontal="center" vertical="center"/>
    </xf>
    <xf numFmtId="0" fontId="24" fillId="0" borderId="0" xfId="0" applyFont="1"/>
    <xf numFmtId="165" fontId="3" fillId="0" borderId="20" xfId="1" applyNumberFormat="1" applyFont="1" applyFill="1" applyBorder="1" applyAlignment="1">
      <alignment horizontal="center" vertical="center"/>
    </xf>
    <xf numFmtId="165" fontId="3" fillId="0" borderId="2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0" fontId="0" fillId="0" borderId="27" xfId="1" applyNumberFormat="1" applyFont="1" applyFill="1" applyBorder="1" applyAlignment="1">
      <alignment horizontal="left" vertical="center" wrapText="1" indent="1"/>
    </xf>
    <xf numFmtId="0" fontId="0" fillId="0" borderId="28" xfId="1" applyNumberFormat="1" applyFont="1" applyFill="1" applyBorder="1" applyAlignment="1">
      <alignment horizontal="left" vertical="center" wrapText="1" indent="1"/>
    </xf>
    <xf numFmtId="166" fontId="0" fillId="0" borderId="1" xfId="1" applyNumberFormat="1" applyFont="1" applyFill="1" applyBorder="1" applyAlignment="1">
      <alignment horizontal="center" vertical="center"/>
    </xf>
    <xf numFmtId="166" fontId="0" fillId="0" borderId="3" xfId="1" applyNumberFormat="1" applyFont="1" applyFill="1" applyBorder="1" applyAlignment="1">
      <alignment horizontal="center" vertical="center"/>
    </xf>
    <xf numFmtId="165" fontId="3" fillId="0" borderId="17" xfId="1" applyNumberFormat="1" applyFont="1" applyFill="1" applyBorder="1" applyAlignment="1">
      <alignment horizontal="center" vertical="center"/>
    </xf>
    <xf numFmtId="165" fontId="3" fillId="0" borderId="18" xfId="1" applyNumberFormat="1" applyFont="1" applyFill="1" applyBorder="1" applyAlignment="1">
      <alignment horizontal="center" vertical="center"/>
    </xf>
    <xf numFmtId="165" fontId="22" fillId="0" borderId="20" xfId="1" applyNumberFormat="1" applyFont="1" applyFill="1" applyBorder="1" applyAlignment="1">
      <alignment horizontal="center" vertical="center"/>
    </xf>
    <xf numFmtId="165" fontId="22" fillId="0" borderId="1" xfId="1" applyNumberFormat="1" applyFont="1" applyFill="1" applyBorder="1" applyAlignment="1">
      <alignment horizontal="center" vertical="center"/>
    </xf>
    <xf numFmtId="165" fontId="22" fillId="0" borderId="3" xfId="1" applyNumberFormat="1" applyFont="1" applyFill="1" applyBorder="1" applyAlignment="1">
      <alignment horizontal="center" vertical="center"/>
    </xf>
    <xf numFmtId="165" fontId="22" fillId="0" borderId="11" xfId="1" applyNumberFormat="1" applyFont="1" applyFill="1" applyBorder="1" applyAlignment="1">
      <alignment horizontal="center" vertical="center"/>
    </xf>
    <xf numFmtId="165" fontId="22" fillId="0" borderId="12" xfId="1" applyNumberFormat="1" applyFont="1" applyFill="1" applyBorder="1" applyAlignment="1">
      <alignment horizontal="center" vertical="center"/>
    </xf>
    <xf numFmtId="165" fontId="3" fillId="0" borderId="5" xfId="1" applyNumberFormat="1" applyFont="1" applyFill="1" applyBorder="1" applyAlignment="1">
      <alignment horizontal="center" vertical="center"/>
    </xf>
    <xf numFmtId="165" fontId="3" fillId="0" borderId="6" xfId="1" applyNumberFormat="1" applyFont="1" applyFill="1" applyBorder="1" applyAlignment="1">
      <alignment horizontal="center" vertical="center"/>
    </xf>
    <xf numFmtId="165" fontId="0" fillId="0" borderId="5" xfId="1" applyNumberFormat="1" applyFont="1" applyFill="1" applyBorder="1" applyAlignment="1">
      <alignment horizontal="center" vertical="center"/>
    </xf>
    <xf numFmtId="165" fontId="0" fillId="0" borderId="6" xfId="1" applyNumberFormat="1" applyFont="1" applyFill="1" applyBorder="1" applyAlignment="1">
      <alignment horizontal="center" vertical="center"/>
    </xf>
    <xf numFmtId="166" fontId="25" fillId="0" borderId="1" xfId="1" applyNumberFormat="1" applyFont="1" applyFill="1" applyBorder="1" applyAlignment="1">
      <alignment horizontal="center" vertical="center"/>
    </xf>
    <xf numFmtId="166" fontId="25" fillId="0" borderId="3" xfId="1" applyNumberFormat="1" applyFont="1" applyFill="1" applyBorder="1" applyAlignment="1">
      <alignment horizontal="center" vertical="center"/>
    </xf>
    <xf numFmtId="165" fontId="25" fillId="0" borderId="5" xfId="1" applyNumberFormat="1" applyFont="1" applyFill="1" applyBorder="1" applyAlignment="1">
      <alignment horizontal="center" vertical="center"/>
    </xf>
    <xf numFmtId="165" fontId="25" fillId="0" borderId="6" xfId="1" applyNumberFormat="1" applyFont="1" applyFill="1" applyBorder="1" applyAlignment="1">
      <alignment horizontal="center" vertical="center"/>
    </xf>
    <xf numFmtId="165" fontId="25" fillId="0" borderId="1" xfId="1" applyNumberFormat="1" applyFont="1" applyBorder="1" applyAlignment="1">
      <alignment horizontal="center" vertical="center"/>
    </xf>
    <xf numFmtId="165" fontId="25" fillId="0" borderId="3" xfId="1" applyNumberFormat="1" applyFont="1" applyBorder="1" applyAlignment="1">
      <alignment horizontal="center" vertical="center"/>
    </xf>
    <xf numFmtId="165" fontId="25" fillId="0" borderId="11" xfId="1" applyNumberFormat="1" applyFont="1" applyBorder="1" applyAlignment="1">
      <alignment horizontal="center" vertical="center"/>
    </xf>
    <xf numFmtId="165" fontId="25" fillId="0" borderId="12" xfId="1" applyNumberFormat="1" applyFont="1" applyBorder="1" applyAlignment="1">
      <alignment horizontal="center" vertical="center"/>
    </xf>
    <xf numFmtId="10" fontId="25" fillId="0" borderId="8" xfId="0" applyNumberFormat="1" applyFont="1" applyBorder="1" applyAlignment="1">
      <alignment horizontal="center" vertical="center"/>
    </xf>
    <xf numFmtId="10" fontId="25" fillId="0" borderId="9" xfId="0" applyNumberFormat="1" applyFont="1" applyBorder="1" applyAlignment="1">
      <alignment horizontal="center" vertical="center"/>
    </xf>
    <xf numFmtId="10" fontId="25" fillId="0" borderId="1" xfId="0" applyNumberFormat="1" applyFont="1" applyBorder="1" applyAlignment="1">
      <alignment horizontal="center" vertical="center"/>
    </xf>
    <xf numFmtId="10" fontId="25" fillId="0" borderId="3" xfId="0" applyNumberFormat="1" applyFont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center" vertical="center"/>
    </xf>
    <xf numFmtId="166" fontId="0" fillId="0" borderId="8" xfId="1" applyNumberFormat="1" applyFont="1" applyFill="1" applyBorder="1" applyAlignment="1">
      <alignment horizontal="center" vertical="center"/>
    </xf>
    <xf numFmtId="166" fontId="0" fillId="0" borderId="5" xfId="1" applyNumberFormat="1" applyFont="1" applyFill="1" applyBorder="1" applyAlignment="1">
      <alignment horizontal="center" vertical="center"/>
    </xf>
    <xf numFmtId="166" fontId="25" fillId="0" borderId="8" xfId="1" applyNumberFormat="1" applyFont="1" applyFill="1" applyBorder="1" applyAlignment="1">
      <alignment horizontal="center" vertical="center"/>
    </xf>
    <xf numFmtId="166" fontId="25" fillId="0" borderId="9" xfId="1" applyNumberFormat="1" applyFont="1" applyFill="1" applyBorder="1" applyAlignment="1">
      <alignment horizontal="center" vertical="center"/>
    </xf>
    <xf numFmtId="166" fontId="25" fillId="0" borderId="5" xfId="1" applyNumberFormat="1" applyFont="1" applyFill="1" applyBorder="1" applyAlignment="1">
      <alignment horizontal="center" vertical="center"/>
    </xf>
    <xf numFmtId="166" fontId="25" fillId="0" borderId="6" xfId="1" applyNumberFormat="1" applyFont="1" applyFill="1" applyBorder="1" applyAlignment="1">
      <alignment horizontal="center" vertical="center"/>
    </xf>
    <xf numFmtId="0" fontId="0" fillId="0" borderId="19" xfId="0" applyBorder="1"/>
    <xf numFmtId="0" fontId="0" fillId="0" borderId="16" xfId="0" applyBorder="1"/>
    <xf numFmtId="0" fontId="2" fillId="19" borderId="47" xfId="8" applyNumberFormat="1" applyBorder="1" applyAlignment="1">
      <alignment vertical="top"/>
    </xf>
    <xf numFmtId="0" fontId="2" fillId="19" borderId="48" xfId="8" applyNumberFormat="1" applyBorder="1" applyAlignment="1">
      <alignment vertical="top"/>
    </xf>
    <xf numFmtId="0" fontId="2" fillId="19" borderId="22" xfId="8" applyNumberFormat="1" applyBorder="1" applyAlignment="1">
      <alignment horizontal="center" vertical="top"/>
    </xf>
    <xf numFmtId="0" fontId="2" fillId="19" borderId="43" xfId="8" applyNumberFormat="1" applyBorder="1" applyAlignment="1">
      <alignment horizontal="center" vertical="top"/>
    </xf>
    <xf numFmtId="165" fontId="3" fillId="0" borderId="19" xfId="1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65" fontId="0" fillId="0" borderId="7" xfId="1" applyNumberFormat="1" applyFont="1" applyBorder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165" fontId="3" fillId="0" borderId="16" xfId="1" applyNumberFormat="1" applyFont="1" applyFill="1" applyBorder="1" applyAlignment="1">
      <alignment horizontal="center" vertical="center"/>
    </xf>
    <xf numFmtId="0" fontId="3" fillId="5" borderId="37" xfId="0" applyFont="1" applyFill="1" applyBorder="1" applyAlignment="1">
      <alignment horizontal="center" vertical="center"/>
    </xf>
    <xf numFmtId="0" fontId="3" fillId="5" borderId="40" xfId="0" applyFont="1" applyFill="1" applyBorder="1" applyAlignment="1">
      <alignment horizontal="center" vertical="center"/>
    </xf>
    <xf numFmtId="0" fontId="2" fillId="19" borderId="51" xfId="8" applyNumberFormat="1" applyBorder="1" applyAlignment="1">
      <alignment horizontal="center" vertical="top"/>
    </xf>
    <xf numFmtId="0" fontId="2" fillId="19" borderId="54" xfId="8" applyNumberFormat="1" applyBorder="1" applyAlignment="1">
      <alignment horizontal="center" vertical="top"/>
    </xf>
    <xf numFmtId="0" fontId="3" fillId="5" borderId="55" xfId="1" applyNumberFormat="1" applyFont="1" applyFill="1" applyBorder="1" applyAlignment="1">
      <alignment horizontal="left" vertical="center" indent="1"/>
    </xf>
    <xf numFmtId="0" fontId="3" fillId="5" borderId="56" xfId="1" applyNumberFormat="1" applyFont="1" applyFill="1" applyBorder="1" applyAlignment="1">
      <alignment horizontal="left" vertical="center" indent="1"/>
    </xf>
    <xf numFmtId="0" fontId="0" fillId="0" borderId="56" xfId="1" applyNumberFormat="1" applyFont="1" applyBorder="1" applyAlignment="1">
      <alignment horizontal="left" vertical="center" indent="1"/>
    </xf>
    <xf numFmtId="0" fontId="3" fillId="6" borderId="56" xfId="1" applyNumberFormat="1" applyFont="1" applyFill="1" applyBorder="1" applyAlignment="1">
      <alignment horizontal="left" vertical="center" indent="1"/>
    </xf>
    <xf numFmtId="0" fontId="3" fillId="5" borderId="52" xfId="1" applyNumberFormat="1" applyFont="1" applyFill="1" applyBorder="1" applyAlignment="1">
      <alignment horizontal="left" vertical="center" indent="1"/>
    </xf>
    <xf numFmtId="0" fontId="3" fillId="6" borderId="35" xfId="1" applyNumberFormat="1" applyFont="1" applyFill="1" applyBorder="1" applyAlignment="1">
      <alignment horizontal="left" vertical="center" indent="1"/>
    </xf>
    <xf numFmtId="0" fontId="3" fillId="5" borderId="57" xfId="1" applyNumberFormat="1" applyFont="1" applyFill="1" applyBorder="1" applyAlignment="1">
      <alignment horizontal="left" vertical="center" indent="1"/>
    </xf>
    <xf numFmtId="0" fontId="0" fillId="0" borderId="57" xfId="0" applyBorder="1" applyAlignment="1">
      <alignment horizontal="left" vertical="center" indent="1"/>
    </xf>
    <xf numFmtId="0" fontId="0" fillId="0" borderId="52" xfId="1" applyNumberFormat="1" applyFont="1" applyBorder="1" applyAlignment="1">
      <alignment horizontal="left" vertical="center" indent="1"/>
    </xf>
    <xf numFmtId="0" fontId="0" fillId="0" borderId="58" xfId="0" applyBorder="1" applyAlignment="1">
      <alignment horizontal="left" vertical="center" indent="1"/>
    </xf>
    <xf numFmtId="0" fontId="0" fillId="0" borderId="56" xfId="0" applyBorder="1" applyAlignment="1">
      <alignment horizontal="left" vertical="center" indent="1"/>
    </xf>
    <xf numFmtId="165" fontId="22" fillId="0" borderId="19" xfId="1" applyNumberFormat="1" applyFont="1" applyFill="1" applyBorder="1" applyAlignment="1">
      <alignment horizontal="center" vertical="center"/>
    </xf>
    <xf numFmtId="165" fontId="22" fillId="0" borderId="21" xfId="1" applyNumberFormat="1" applyFont="1" applyFill="1" applyBorder="1" applyAlignment="1">
      <alignment horizontal="center" vertical="center"/>
    </xf>
    <xf numFmtId="165" fontId="22" fillId="0" borderId="2" xfId="1" applyNumberFormat="1" applyFont="1" applyFill="1" applyBorder="1" applyAlignment="1">
      <alignment horizontal="center" vertical="center"/>
    </xf>
    <xf numFmtId="165" fontId="22" fillId="0" borderId="10" xfId="1" applyNumberFormat="1" applyFont="1" applyFill="1" applyBorder="1" applyAlignment="1">
      <alignment horizontal="center" vertical="center"/>
    </xf>
    <xf numFmtId="166" fontId="25" fillId="0" borderId="2" xfId="1" applyNumberFormat="1" applyFont="1" applyFill="1" applyBorder="1" applyAlignment="1">
      <alignment horizontal="center" vertical="center"/>
    </xf>
    <xf numFmtId="165" fontId="25" fillId="0" borderId="4" xfId="1" applyNumberFormat="1" applyFont="1" applyFill="1" applyBorder="1" applyAlignment="1">
      <alignment horizontal="center" vertical="center"/>
    </xf>
    <xf numFmtId="165" fontId="25" fillId="0" borderId="2" xfId="1" applyNumberFormat="1" applyFont="1" applyBorder="1" applyAlignment="1">
      <alignment horizontal="center" vertical="center"/>
    </xf>
    <xf numFmtId="165" fontId="25" fillId="0" borderId="10" xfId="1" applyNumberFormat="1" applyFont="1" applyBorder="1" applyAlignment="1">
      <alignment horizontal="center" vertical="center"/>
    </xf>
    <xf numFmtId="10" fontId="25" fillId="0" borderId="7" xfId="0" applyNumberFormat="1" applyFont="1" applyBorder="1" applyAlignment="1">
      <alignment horizontal="center" vertical="center"/>
    </xf>
    <xf numFmtId="10" fontId="25" fillId="0" borderId="2" xfId="0" applyNumberFormat="1" applyFont="1" applyBorder="1" applyAlignment="1">
      <alignment horizontal="center" vertical="center"/>
    </xf>
    <xf numFmtId="0" fontId="25" fillId="0" borderId="1" xfId="0" applyFont="1" applyBorder="1"/>
    <xf numFmtId="0" fontId="25" fillId="0" borderId="0" xfId="0" applyFont="1"/>
    <xf numFmtId="165" fontId="0" fillId="0" borderId="3" xfId="1" applyNumberFormat="1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0" fontId="3" fillId="5" borderId="32" xfId="1" applyNumberFormat="1" applyFont="1" applyFill="1" applyBorder="1" applyAlignment="1">
      <alignment horizontal="left" vertical="center" wrapText="1" indent="1"/>
    </xf>
    <xf numFmtId="0" fontId="3" fillId="5" borderId="4" xfId="0" applyFont="1" applyFill="1" applyBorder="1" applyAlignment="1">
      <alignment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0" fillId="0" borderId="4" xfId="0" applyBorder="1"/>
    <xf numFmtId="166" fontId="3" fillId="0" borderId="5" xfId="1" applyNumberFormat="1" applyFont="1" applyFill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165" fontId="22" fillId="0" borderId="16" xfId="1" applyNumberFormat="1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" fillId="19" borderId="36" xfId="8" applyNumberFormat="1" applyBorder="1" applyAlignment="1">
      <alignment vertical="top"/>
    </xf>
    <xf numFmtId="0" fontId="0" fillId="0" borderId="38" xfId="0" applyBorder="1" applyAlignment="1">
      <alignment horizontal="center" vertical="center"/>
    </xf>
    <xf numFmtId="0" fontId="2" fillId="19" borderId="16" xfId="8" applyNumberFormat="1" applyBorder="1" applyAlignment="1">
      <alignment horizontal="center" vertical="top"/>
    </xf>
    <xf numFmtId="170" fontId="3" fillId="0" borderId="16" xfId="0" applyNumberFormat="1" applyFont="1" applyBorder="1" applyAlignment="1">
      <alignment horizontal="center" vertical="center"/>
    </xf>
    <xf numFmtId="0" fontId="3" fillId="0" borderId="39" xfId="1" applyNumberFormat="1" applyFont="1" applyFill="1" applyBorder="1" applyAlignment="1">
      <alignment horizontal="center" vertical="center" wrapText="1"/>
    </xf>
    <xf numFmtId="166" fontId="3" fillId="0" borderId="38" xfId="1" applyNumberFormat="1" applyFont="1" applyFill="1" applyBorder="1" applyAlignment="1">
      <alignment horizontal="center" vertical="center"/>
    </xf>
    <xf numFmtId="166" fontId="25" fillId="0" borderId="7" xfId="1" applyNumberFormat="1" applyFont="1" applyFill="1" applyBorder="1" applyAlignment="1">
      <alignment horizontal="center" vertical="center"/>
    </xf>
    <xf numFmtId="166" fontId="25" fillId="0" borderId="4" xfId="1" applyNumberFormat="1" applyFont="1" applyFill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165" fontId="0" fillId="0" borderId="20" xfId="1" applyNumberFormat="1" applyFont="1" applyBorder="1" applyAlignment="1">
      <alignment horizontal="center" vertical="center"/>
    </xf>
    <xf numFmtId="165" fontId="0" fillId="0" borderId="21" xfId="1" applyNumberFormat="1" applyFont="1" applyBorder="1" applyAlignment="1">
      <alignment horizontal="center" vertical="center"/>
    </xf>
    <xf numFmtId="0" fontId="3" fillId="5" borderId="43" xfId="0" applyFont="1" applyFill="1" applyBorder="1" applyAlignment="1">
      <alignment vertical="center"/>
    </xf>
    <xf numFmtId="0" fontId="3" fillId="5" borderId="44" xfId="0" applyFont="1" applyFill="1" applyBorder="1" applyAlignment="1">
      <alignment horizontal="center" vertical="center"/>
    </xf>
    <xf numFmtId="0" fontId="3" fillId="5" borderId="48" xfId="0" applyFont="1" applyFill="1" applyBorder="1" applyAlignment="1">
      <alignment horizontal="center" vertical="center"/>
    </xf>
    <xf numFmtId="165" fontId="3" fillId="0" borderId="44" xfId="1" applyNumberFormat="1" applyFont="1" applyFill="1" applyBorder="1" applyAlignment="1">
      <alignment horizontal="center" vertical="center"/>
    </xf>
    <xf numFmtId="165" fontId="3" fillId="0" borderId="45" xfId="1" applyNumberFormat="1" applyFont="1" applyFill="1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10" fontId="0" fillId="0" borderId="10" xfId="0" applyNumberFormat="1" applyBorder="1" applyAlignment="1">
      <alignment horizontal="center" vertical="center"/>
    </xf>
    <xf numFmtId="10" fontId="0" fillId="0" borderId="11" xfId="0" applyNumberFormat="1" applyBorder="1" applyAlignment="1">
      <alignment horizontal="center" vertical="center"/>
    </xf>
    <xf numFmtId="10" fontId="0" fillId="0" borderId="12" xfId="0" applyNumberFormat="1" applyBorder="1" applyAlignment="1">
      <alignment horizontal="center" vertical="center"/>
    </xf>
    <xf numFmtId="0" fontId="3" fillId="0" borderId="4" xfId="0" applyFont="1" applyBorder="1"/>
    <xf numFmtId="0" fontId="0" fillId="0" borderId="4" xfId="0" applyBorder="1" applyAlignment="1">
      <alignment vertical="center"/>
    </xf>
    <xf numFmtId="0" fontId="0" fillId="0" borderId="56" xfId="1" applyNumberFormat="1" applyFont="1" applyFill="1" applyBorder="1" applyAlignment="1">
      <alignment horizontal="left" vertical="center" indent="1"/>
    </xf>
    <xf numFmtId="0" fontId="0" fillId="0" borderId="53" xfId="1" applyNumberFormat="1" applyFont="1" applyFill="1" applyBorder="1" applyAlignment="1">
      <alignment horizontal="left" vertical="center" indent="1"/>
    </xf>
    <xf numFmtId="0" fontId="0" fillId="0" borderId="52" xfId="0" applyBorder="1" applyAlignment="1">
      <alignment horizontal="left" vertical="center" indent="1"/>
    </xf>
    <xf numFmtId="0" fontId="3" fillId="0" borderId="43" xfId="0" applyFont="1" applyBorder="1"/>
    <xf numFmtId="0" fontId="3" fillId="0" borderId="4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165" fontId="3" fillId="0" borderId="43" xfId="1" applyNumberFormat="1" applyFont="1" applyFill="1" applyBorder="1" applyAlignment="1">
      <alignment horizontal="center" vertical="center"/>
    </xf>
    <xf numFmtId="0" fontId="3" fillId="0" borderId="54" xfId="1" applyNumberFormat="1" applyFont="1" applyFill="1" applyBorder="1" applyAlignment="1">
      <alignment horizontal="left" vertical="center" indent="1"/>
    </xf>
    <xf numFmtId="165" fontId="0" fillId="0" borderId="19" xfId="1" applyNumberFormat="1" applyFont="1" applyBorder="1" applyAlignment="1">
      <alignment horizontal="center" vertical="center"/>
    </xf>
    <xf numFmtId="0" fontId="0" fillId="0" borderId="55" xfId="1" applyNumberFormat="1" applyFont="1" applyBorder="1" applyAlignment="1">
      <alignment horizontal="left" vertical="center" indent="1"/>
    </xf>
    <xf numFmtId="0" fontId="0" fillId="0" borderId="30" xfId="1" applyNumberFormat="1" applyFont="1" applyBorder="1" applyAlignment="1">
      <alignment horizontal="left" vertical="center" wrapText="1" indent="1"/>
    </xf>
    <xf numFmtId="0" fontId="0" fillId="0" borderId="32" xfId="0" applyBorder="1" applyAlignment="1">
      <alignment horizontal="left" vertical="center" wrapText="1" indent="1"/>
    </xf>
    <xf numFmtId="0" fontId="20" fillId="0" borderId="7" xfId="0" applyFont="1" applyBorder="1"/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left" vertical="center" indent="1"/>
    </xf>
    <xf numFmtId="0" fontId="20" fillId="0" borderId="4" xfId="0" applyFont="1" applyBorder="1"/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left" vertical="center" indent="1"/>
    </xf>
    <xf numFmtId="0" fontId="20" fillId="0" borderId="16" xfId="0" applyFont="1" applyBorder="1"/>
    <xf numFmtId="0" fontId="20" fillId="0" borderId="17" xfId="0" applyFont="1" applyBorder="1" applyAlignment="1">
      <alignment horizontal="center" vertical="center"/>
    </xf>
    <xf numFmtId="0" fontId="20" fillId="0" borderId="35" xfId="0" applyFont="1" applyBorder="1" applyAlignment="1">
      <alignment horizontal="left" vertical="center" indent="1"/>
    </xf>
    <xf numFmtId="0" fontId="20" fillId="0" borderId="39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171" fontId="22" fillId="0" borderId="19" xfId="2" applyNumberFormat="1" applyFont="1" applyFill="1" applyBorder="1" applyAlignment="1">
      <alignment horizontal="center" vertical="center"/>
    </xf>
    <xf numFmtId="171" fontId="22" fillId="0" borderId="20" xfId="2" applyNumberFormat="1" applyFont="1" applyFill="1" applyBorder="1" applyAlignment="1">
      <alignment horizontal="center" vertical="center"/>
    </xf>
    <xf numFmtId="171" fontId="22" fillId="0" borderId="21" xfId="2" applyNumberFormat="1" applyFont="1" applyFill="1" applyBorder="1" applyAlignment="1">
      <alignment horizontal="center" vertical="center"/>
    </xf>
    <xf numFmtId="165" fontId="20" fillId="0" borderId="16" xfId="1" applyNumberFormat="1" applyFont="1" applyFill="1" applyBorder="1" applyAlignment="1">
      <alignment horizontal="center" vertical="center"/>
    </xf>
    <xf numFmtId="165" fontId="20" fillId="0" borderId="17" xfId="1" applyNumberFormat="1" applyFont="1" applyFill="1" applyBorder="1" applyAlignment="1">
      <alignment horizontal="center" vertical="center"/>
    </xf>
    <xf numFmtId="165" fontId="20" fillId="0" borderId="18" xfId="1" applyNumberFormat="1" applyFont="1" applyFill="1" applyBorder="1" applyAlignment="1">
      <alignment horizontal="center" vertical="center"/>
    </xf>
    <xf numFmtId="165" fontId="25" fillId="0" borderId="19" xfId="1" applyNumberFormat="1" applyFont="1" applyBorder="1" applyAlignment="1">
      <alignment horizontal="center" vertical="center"/>
    </xf>
    <xf numFmtId="165" fontId="25" fillId="0" borderId="20" xfId="1" applyNumberFormat="1" applyFont="1" applyBorder="1" applyAlignment="1">
      <alignment horizontal="center" vertical="center"/>
    </xf>
    <xf numFmtId="165" fontId="25" fillId="0" borderId="21" xfId="1" applyNumberFormat="1" applyFont="1" applyBorder="1" applyAlignment="1">
      <alignment horizontal="center" vertical="center"/>
    </xf>
    <xf numFmtId="170" fontId="20" fillId="0" borderId="4" xfId="0" applyNumberFormat="1" applyFont="1" applyBorder="1" applyAlignment="1">
      <alignment horizontal="center" vertical="center"/>
    </xf>
    <xf numFmtId="170" fontId="20" fillId="0" borderId="5" xfId="0" applyNumberFormat="1" applyFont="1" applyBorder="1" applyAlignment="1">
      <alignment horizontal="center" vertical="center"/>
    </xf>
    <xf numFmtId="170" fontId="20" fillId="0" borderId="6" xfId="0" applyNumberFormat="1" applyFont="1" applyBorder="1" applyAlignment="1">
      <alignment horizontal="center" vertical="center"/>
    </xf>
    <xf numFmtId="165" fontId="0" fillId="0" borderId="20" xfId="1" applyNumberFormat="1" applyFont="1" applyFill="1" applyBorder="1" applyAlignment="1">
      <alignment horizontal="center" vertical="center"/>
    </xf>
    <xf numFmtId="165" fontId="0" fillId="0" borderId="21" xfId="1" applyNumberFormat="1" applyFont="1" applyFill="1" applyBorder="1" applyAlignment="1">
      <alignment horizontal="center" vertical="center"/>
    </xf>
    <xf numFmtId="165" fontId="3" fillId="0" borderId="11" xfId="1" applyNumberFormat="1" applyFont="1" applyFill="1" applyBorder="1" applyAlignment="1">
      <alignment horizontal="center" vertical="center"/>
    </xf>
    <xf numFmtId="165" fontId="3" fillId="0" borderId="12" xfId="1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6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5" fontId="0" fillId="0" borderId="11" xfId="1" applyNumberFormat="1" applyFont="1" applyFill="1" applyBorder="1" applyAlignment="1">
      <alignment horizontal="center" vertical="center"/>
    </xf>
    <xf numFmtId="165" fontId="0" fillId="0" borderId="12" xfId="1" applyNumberFormat="1" applyFont="1" applyFill="1" applyBorder="1" applyAlignment="1">
      <alignment horizontal="center" vertical="center"/>
    </xf>
    <xf numFmtId="166" fontId="0" fillId="0" borderId="23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0" fontId="0" fillId="0" borderId="8" xfId="0" applyNumberFormat="1" applyBorder="1" applyAlignment="1">
      <alignment horizontal="center" vertical="center"/>
    </xf>
    <xf numFmtId="10" fontId="0" fillId="0" borderId="9" xfId="0" applyNumberFormat="1" applyBorder="1" applyAlignment="1">
      <alignment horizontal="center" vertical="center"/>
    </xf>
    <xf numFmtId="0" fontId="3" fillId="10" borderId="64" xfId="0" applyFont="1" applyFill="1" applyBorder="1" applyAlignment="1">
      <alignment horizontal="center" vertical="center"/>
    </xf>
    <xf numFmtId="165" fontId="0" fillId="0" borderId="63" xfId="1" applyNumberFormat="1" applyFont="1" applyFill="1" applyBorder="1" applyAlignment="1">
      <alignment horizontal="center" vertical="center"/>
    </xf>
    <xf numFmtId="165" fontId="0" fillId="0" borderId="65" xfId="1" applyNumberFormat="1" applyFont="1" applyFill="1" applyBorder="1" applyAlignment="1">
      <alignment horizontal="center" vertical="center"/>
    </xf>
    <xf numFmtId="0" fontId="0" fillId="0" borderId="66" xfId="0" applyBorder="1" applyAlignment="1">
      <alignment horizontal="left" wrapText="1"/>
    </xf>
    <xf numFmtId="0" fontId="3" fillId="10" borderId="69" xfId="0" applyFont="1" applyFill="1" applyBorder="1" applyAlignment="1">
      <alignment horizontal="center" vertical="center"/>
    </xf>
    <xf numFmtId="165" fontId="0" fillId="0" borderId="68" xfId="1" applyNumberFormat="1" applyFont="1" applyFill="1" applyBorder="1" applyAlignment="1">
      <alignment horizontal="center" vertical="center"/>
    </xf>
    <xf numFmtId="165" fontId="0" fillId="0" borderId="70" xfId="1" applyNumberFormat="1" applyFont="1" applyFill="1" applyBorder="1" applyAlignment="1">
      <alignment horizontal="center" vertical="center"/>
    </xf>
    <xf numFmtId="0" fontId="0" fillId="0" borderId="71" xfId="0" applyBorder="1" applyAlignment="1">
      <alignment horizontal="left" wrapText="1"/>
    </xf>
    <xf numFmtId="0" fontId="3" fillId="10" borderId="74" xfId="0" applyFont="1" applyFill="1" applyBorder="1" applyAlignment="1">
      <alignment horizontal="center" vertical="center"/>
    </xf>
    <xf numFmtId="165" fontId="0" fillId="0" borderId="73" xfId="1" applyNumberFormat="1" applyFont="1" applyFill="1" applyBorder="1" applyAlignment="1">
      <alignment horizontal="center" vertical="center"/>
    </xf>
    <xf numFmtId="165" fontId="0" fillId="0" borderId="75" xfId="1" applyNumberFormat="1" applyFont="1" applyFill="1" applyBorder="1" applyAlignment="1">
      <alignment horizontal="center" vertical="center"/>
    </xf>
    <xf numFmtId="0" fontId="0" fillId="0" borderId="76" xfId="0" applyBorder="1" applyAlignment="1">
      <alignment horizontal="left" wrapText="1"/>
    </xf>
    <xf numFmtId="0" fontId="3" fillId="2" borderId="14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165" fontId="3" fillId="0" borderId="14" xfId="1" applyNumberFormat="1" applyFont="1" applyFill="1" applyBorder="1" applyAlignment="1">
      <alignment horizontal="center" vertical="center"/>
    </xf>
    <xf numFmtId="165" fontId="3" fillId="0" borderId="15" xfId="1" applyNumberFormat="1" applyFont="1" applyFill="1" applyBorder="1" applyAlignment="1">
      <alignment horizontal="center" vertical="center"/>
    </xf>
    <xf numFmtId="0" fontId="0" fillId="0" borderId="32" xfId="0" applyBorder="1" applyAlignment="1">
      <alignment horizontal="left" wrapText="1"/>
    </xf>
    <xf numFmtId="0" fontId="0" fillId="11" borderId="63" xfId="0" applyFill="1" applyBorder="1" applyAlignment="1">
      <alignment horizontal="center" vertical="center"/>
    </xf>
    <xf numFmtId="0" fontId="0" fillId="11" borderId="64" xfId="0" applyFill="1" applyBorder="1" applyAlignment="1">
      <alignment horizontal="center" vertical="center"/>
    </xf>
    <xf numFmtId="0" fontId="0" fillId="11" borderId="68" xfId="0" applyFill="1" applyBorder="1" applyAlignment="1">
      <alignment horizontal="center" vertical="center"/>
    </xf>
    <xf numFmtId="0" fontId="0" fillId="11" borderId="69" xfId="0" applyFill="1" applyBorder="1" applyAlignment="1">
      <alignment horizontal="center" vertical="center"/>
    </xf>
    <xf numFmtId="0" fontId="0" fillId="11" borderId="73" xfId="0" applyFill="1" applyBorder="1" applyAlignment="1">
      <alignment horizontal="center" vertical="center"/>
    </xf>
    <xf numFmtId="0" fontId="0" fillId="11" borderId="74" xfId="0" applyFill="1" applyBorder="1" applyAlignment="1">
      <alignment horizontal="center" vertical="center"/>
    </xf>
    <xf numFmtId="0" fontId="3" fillId="9" borderId="14" xfId="0" applyFont="1" applyFill="1" applyBorder="1" applyAlignment="1">
      <alignment horizontal="center" vertical="center"/>
    </xf>
    <xf numFmtId="0" fontId="3" fillId="9" borderId="41" xfId="0" applyFont="1" applyFill="1" applyBorder="1" applyAlignment="1">
      <alignment horizontal="center" vertical="center"/>
    </xf>
    <xf numFmtId="0" fontId="0" fillId="10" borderId="63" xfId="0" applyFill="1" applyBorder="1" applyAlignment="1">
      <alignment horizontal="center" vertical="center"/>
    </xf>
    <xf numFmtId="0" fontId="0" fillId="10" borderId="64" xfId="0" applyFill="1" applyBorder="1" applyAlignment="1">
      <alignment horizontal="center" vertical="center"/>
    </xf>
    <xf numFmtId="165" fontId="1" fillId="0" borderId="63" xfId="1" applyNumberFormat="1" applyFont="1" applyFill="1" applyBorder="1" applyAlignment="1">
      <alignment horizontal="center" vertical="center"/>
    </xf>
    <xf numFmtId="165" fontId="1" fillId="0" borderId="65" xfId="1" applyNumberFormat="1" applyFont="1" applyFill="1" applyBorder="1" applyAlignment="1">
      <alignment horizontal="center" vertical="center"/>
    </xf>
    <xf numFmtId="0" fontId="0" fillId="10" borderId="68" xfId="0" applyFill="1" applyBorder="1" applyAlignment="1">
      <alignment horizontal="center" vertical="center"/>
    </xf>
    <xf numFmtId="0" fontId="0" fillId="10" borderId="69" xfId="0" applyFill="1" applyBorder="1" applyAlignment="1">
      <alignment horizontal="center" vertical="center"/>
    </xf>
    <xf numFmtId="165" fontId="1" fillId="0" borderId="68" xfId="1" applyNumberFormat="1" applyFont="1" applyFill="1" applyBorder="1" applyAlignment="1">
      <alignment horizontal="center" vertical="center"/>
    </xf>
    <xf numFmtId="165" fontId="1" fillId="0" borderId="70" xfId="1" applyNumberFormat="1" applyFont="1" applyFill="1" applyBorder="1" applyAlignment="1">
      <alignment horizontal="center" vertical="center"/>
    </xf>
    <xf numFmtId="0" fontId="0" fillId="10" borderId="73" xfId="0" applyFill="1" applyBorder="1" applyAlignment="1">
      <alignment horizontal="center" vertical="center"/>
    </xf>
    <xf numFmtId="0" fontId="0" fillId="10" borderId="74" xfId="0" applyFill="1" applyBorder="1" applyAlignment="1">
      <alignment horizontal="center" vertical="center"/>
    </xf>
    <xf numFmtId="165" fontId="1" fillId="0" borderId="73" xfId="1" applyNumberFormat="1" applyFont="1" applyFill="1" applyBorder="1" applyAlignment="1">
      <alignment horizontal="center" vertical="center"/>
    </xf>
    <xf numFmtId="165" fontId="1" fillId="0" borderId="75" xfId="1" applyNumberFormat="1" applyFont="1" applyFill="1" applyBorder="1" applyAlignment="1">
      <alignment horizontal="center" vertical="center"/>
    </xf>
    <xf numFmtId="0" fontId="3" fillId="9" borderId="44" xfId="0" applyFont="1" applyFill="1" applyBorder="1" applyAlignment="1">
      <alignment horizontal="center" vertical="center"/>
    </xf>
    <xf numFmtId="0" fontId="3" fillId="9" borderId="48" xfId="0" applyFont="1" applyFill="1" applyBorder="1" applyAlignment="1">
      <alignment horizontal="center" vertical="center"/>
    </xf>
    <xf numFmtId="0" fontId="3" fillId="8" borderId="44" xfId="0" applyFont="1" applyFill="1" applyBorder="1" applyAlignment="1">
      <alignment horizontal="center" vertical="center"/>
    </xf>
    <xf numFmtId="0" fontId="3" fillId="8" borderId="48" xfId="0" applyFont="1" applyFill="1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165" fontId="0" fillId="0" borderId="78" xfId="1" applyNumberFormat="1" applyFont="1" applyFill="1" applyBorder="1" applyAlignment="1">
      <alignment horizontal="center" vertical="center"/>
    </xf>
    <xf numFmtId="165" fontId="0" fillId="0" borderId="80" xfId="1" applyNumberFormat="1" applyFont="1" applyFill="1" applyBorder="1" applyAlignment="1">
      <alignment horizontal="center" vertical="center"/>
    </xf>
    <xf numFmtId="0" fontId="0" fillId="0" borderId="81" xfId="0" applyBorder="1" applyAlignment="1">
      <alignment horizontal="left" wrapText="1"/>
    </xf>
    <xf numFmtId="0" fontId="0" fillId="0" borderId="68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10" fontId="0" fillId="0" borderId="78" xfId="2" applyNumberFormat="1" applyFont="1" applyFill="1" applyBorder="1" applyAlignment="1">
      <alignment horizontal="center" vertical="center"/>
    </xf>
    <xf numFmtId="10" fontId="0" fillId="0" borderId="80" xfId="2" applyNumberFormat="1" applyFont="1" applyFill="1" applyBorder="1" applyAlignment="1">
      <alignment horizontal="center" vertical="center"/>
    </xf>
    <xf numFmtId="166" fontId="0" fillId="0" borderId="68" xfId="1" applyNumberFormat="1" applyFont="1" applyFill="1" applyBorder="1" applyAlignment="1">
      <alignment horizontal="center" vertical="center"/>
    </xf>
    <xf numFmtId="166" fontId="0" fillId="0" borderId="70" xfId="1" applyNumberFormat="1" applyFont="1" applyFill="1" applyBorder="1" applyAlignment="1">
      <alignment horizontal="center" vertical="center"/>
    </xf>
    <xf numFmtId="0" fontId="0" fillId="0" borderId="77" xfId="0" applyBorder="1" applyAlignment="1">
      <alignment horizontal="left" vertical="center" indent="2"/>
    </xf>
    <xf numFmtId="0" fontId="0" fillId="0" borderId="67" xfId="0" applyBorder="1" applyAlignment="1">
      <alignment horizontal="left" vertical="center" indent="2"/>
    </xf>
    <xf numFmtId="0" fontId="0" fillId="0" borderId="72" xfId="0" applyBorder="1" applyAlignment="1">
      <alignment horizontal="left" vertical="center" indent="2"/>
    </xf>
    <xf numFmtId="0" fontId="0" fillId="0" borderId="77" xfId="0" applyBorder="1" applyAlignment="1">
      <alignment horizontal="left" vertical="center" indent="3"/>
    </xf>
    <xf numFmtId="0" fontId="0" fillId="0" borderId="67" xfId="0" applyBorder="1" applyAlignment="1">
      <alignment horizontal="left" vertical="center" indent="3"/>
    </xf>
    <xf numFmtId="0" fontId="0" fillId="0" borderId="72" xfId="0" applyBorder="1" applyAlignment="1">
      <alignment horizontal="left" vertical="center" indent="3"/>
    </xf>
    <xf numFmtId="0" fontId="3" fillId="5" borderId="2" xfId="0" applyFont="1" applyFill="1" applyBorder="1" applyAlignment="1">
      <alignment horizontal="left" vertical="center" indent="1"/>
    </xf>
    <xf numFmtId="0" fontId="3" fillId="5" borderId="19" xfId="0" applyFont="1" applyFill="1" applyBorder="1" applyAlignment="1">
      <alignment horizontal="left" vertical="center" indent="1"/>
    </xf>
    <xf numFmtId="0" fontId="3" fillId="9" borderId="43" xfId="0" applyFont="1" applyFill="1" applyBorder="1" applyAlignment="1">
      <alignment horizontal="left" vertical="center" indent="2"/>
    </xf>
    <xf numFmtId="0" fontId="0" fillId="0" borderId="19" xfId="0" applyBorder="1" applyAlignment="1">
      <alignment horizontal="left" vertical="center" indent="1"/>
    </xf>
    <xf numFmtId="0" fontId="0" fillId="0" borderId="19" xfId="0" applyBorder="1" applyAlignment="1">
      <alignment horizontal="left" vertical="center" indent="3"/>
    </xf>
    <xf numFmtId="0" fontId="3" fillId="8" borderId="43" xfId="0" applyFont="1" applyFill="1" applyBorder="1" applyAlignment="1">
      <alignment horizontal="left" vertical="center" indent="3"/>
    </xf>
    <xf numFmtId="0" fontId="0" fillId="10" borderId="62" xfId="0" applyFill="1" applyBorder="1" applyAlignment="1">
      <alignment horizontal="left" vertical="center" indent="5"/>
    </xf>
    <xf numFmtId="0" fontId="0" fillId="10" borderId="67" xfId="0" applyFill="1" applyBorder="1" applyAlignment="1">
      <alignment horizontal="left" vertical="center" indent="5"/>
    </xf>
    <xf numFmtId="0" fontId="0" fillId="10" borderId="72" xfId="0" applyFill="1" applyBorder="1" applyAlignment="1">
      <alignment horizontal="left" vertical="center" indent="5"/>
    </xf>
    <xf numFmtId="0" fontId="3" fillId="9" borderId="13" xfId="0" applyFont="1" applyFill="1" applyBorder="1" applyAlignment="1">
      <alignment horizontal="left" vertical="center" indent="2"/>
    </xf>
    <xf numFmtId="0" fontId="3" fillId="2" borderId="13" xfId="0" applyFont="1" applyFill="1" applyBorder="1" applyAlignment="1">
      <alignment horizontal="left" vertical="center" indent="4"/>
    </xf>
    <xf numFmtId="0" fontId="0" fillId="11" borderId="62" xfId="0" applyFill="1" applyBorder="1" applyAlignment="1">
      <alignment horizontal="left" vertical="center" indent="5"/>
    </xf>
    <xf numFmtId="0" fontId="0" fillId="11" borderId="67" xfId="0" applyFill="1" applyBorder="1" applyAlignment="1">
      <alignment horizontal="left" vertical="center" indent="5"/>
    </xf>
    <xf numFmtId="0" fontId="0" fillId="11" borderId="72" xfId="0" applyFill="1" applyBorder="1" applyAlignment="1">
      <alignment horizontal="left" vertical="center" indent="5"/>
    </xf>
    <xf numFmtId="0" fontId="3" fillId="7" borderId="19" xfId="0" applyFont="1" applyFill="1" applyBorder="1" applyAlignment="1">
      <alignment horizontal="left" vertical="center" indent="4"/>
    </xf>
    <xf numFmtId="0" fontId="3" fillId="5" borderId="10" xfId="0" applyFont="1" applyFill="1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20" fillId="0" borderId="16" xfId="0" applyFont="1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166" fontId="0" fillId="0" borderId="20" xfId="1" applyNumberFormat="1" applyFont="1" applyFill="1" applyBorder="1" applyAlignment="1">
      <alignment horizontal="center" vertical="center"/>
    </xf>
    <xf numFmtId="0" fontId="3" fillId="0" borderId="20" xfId="1" applyNumberFormat="1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vertical="center"/>
    </xf>
    <xf numFmtId="0" fontId="3" fillId="6" borderId="17" xfId="0" applyFont="1" applyFill="1" applyBorder="1" applyAlignment="1">
      <alignment horizontal="center" vertical="center"/>
    </xf>
    <xf numFmtId="0" fontId="3" fillId="0" borderId="37" xfId="1" applyNumberFormat="1" applyFont="1" applyFill="1" applyBorder="1" applyAlignment="1">
      <alignment horizontal="center" vertical="center" wrapText="1"/>
    </xf>
    <xf numFmtId="0" fontId="3" fillId="6" borderId="16" xfId="0" applyFont="1" applyFill="1" applyBorder="1"/>
    <xf numFmtId="0" fontId="3" fillId="6" borderId="1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indent="1"/>
    </xf>
    <xf numFmtId="0" fontId="3" fillId="5" borderId="2" xfId="0" applyFont="1" applyFill="1" applyBorder="1" applyAlignment="1">
      <alignment horizontal="left" indent="1"/>
    </xf>
    <xf numFmtId="0" fontId="3" fillId="5" borderId="19" xfId="0" applyFont="1" applyFill="1" applyBorder="1" applyAlignment="1">
      <alignment horizontal="left" indent="1"/>
    </xf>
    <xf numFmtId="0" fontId="0" fillId="0" borderId="77" xfId="0" applyBorder="1" applyAlignment="1">
      <alignment horizontal="left" indent="3"/>
    </xf>
    <xf numFmtId="165" fontId="22" fillId="0" borderId="77" xfId="1" applyNumberFormat="1" applyFont="1" applyFill="1" applyBorder="1" applyAlignment="1">
      <alignment horizontal="center" vertical="center"/>
    </xf>
    <xf numFmtId="165" fontId="22" fillId="0" borderId="78" xfId="1" applyNumberFormat="1" applyFont="1" applyFill="1" applyBorder="1" applyAlignment="1">
      <alignment horizontal="center" vertical="center"/>
    </xf>
    <xf numFmtId="165" fontId="22" fillId="0" borderId="80" xfId="1" applyNumberFormat="1" applyFont="1" applyFill="1" applyBorder="1" applyAlignment="1">
      <alignment horizontal="center" vertical="center"/>
    </xf>
    <xf numFmtId="0" fontId="0" fillId="0" borderId="82" xfId="1" applyNumberFormat="1" applyFont="1" applyBorder="1" applyAlignment="1">
      <alignment horizontal="left" vertical="center" indent="1"/>
    </xf>
    <xf numFmtId="0" fontId="0" fillId="0" borderId="67" xfId="0" applyBorder="1" applyAlignment="1">
      <alignment horizontal="left" indent="3"/>
    </xf>
    <xf numFmtId="165" fontId="22" fillId="0" borderId="67" xfId="1" applyNumberFormat="1" applyFont="1" applyFill="1" applyBorder="1" applyAlignment="1">
      <alignment horizontal="center" vertical="center"/>
    </xf>
    <xf numFmtId="165" fontId="22" fillId="0" borderId="68" xfId="1" applyNumberFormat="1" applyFont="1" applyFill="1" applyBorder="1" applyAlignment="1">
      <alignment horizontal="center" vertical="center"/>
    </xf>
    <xf numFmtId="165" fontId="22" fillId="0" borderId="70" xfId="1" applyNumberFormat="1" applyFont="1" applyFill="1" applyBorder="1" applyAlignment="1">
      <alignment horizontal="center" vertical="center"/>
    </xf>
    <xf numFmtId="0" fontId="0" fillId="0" borderId="83" xfId="1" applyNumberFormat="1" applyFont="1" applyBorder="1" applyAlignment="1">
      <alignment horizontal="left" vertical="center" indent="1"/>
    </xf>
    <xf numFmtId="0" fontId="0" fillId="0" borderId="72" xfId="0" applyBorder="1" applyAlignment="1">
      <alignment horizontal="left" indent="3"/>
    </xf>
    <xf numFmtId="165" fontId="22" fillId="0" borderId="72" xfId="1" applyNumberFormat="1" applyFont="1" applyFill="1" applyBorder="1" applyAlignment="1">
      <alignment horizontal="center" vertical="center"/>
    </xf>
    <xf numFmtId="165" fontId="22" fillId="0" borderId="73" xfId="1" applyNumberFormat="1" applyFont="1" applyFill="1" applyBorder="1" applyAlignment="1">
      <alignment horizontal="center" vertical="center"/>
    </xf>
    <xf numFmtId="165" fontId="22" fillId="0" borderId="75" xfId="1" applyNumberFormat="1" applyFont="1" applyFill="1" applyBorder="1" applyAlignment="1">
      <alignment horizontal="center" vertical="center"/>
    </xf>
    <xf numFmtId="0" fontId="0" fillId="0" borderId="84" xfId="1" applyNumberFormat="1" applyFont="1" applyBorder="1" applyAlignment="1">
      <alignment horizontal="left" vertical="center" indent="1"/>
    </xf>
    <xf numFmtId="0" fontId="20" fillId="6" borderId="35" xfId="1" applyNumberFormat="1" applyFont="1" applyFill="1" applyBorder="1" applyAlignment="1">
      <alignment horizontal="left" vertical="center" indent="1"/>
    </xf>
    <xf numFmtId="0" fontId="0" fillId="10" borderId="66" xfId="1" applyNumberFormat="1" applyFont="1" applyFill="1" applyBorder="1" applyAlignment="1">
      <alignment horizontal="left" vertical="center" wrapText="1" indent="1"/>
    </xf>
    <xf numFmtId="0" fontId="0" fillId="10" borderId="71" xfId="1" applyNumberFormat="1" applyFont="1" applyFill="1" applyBorder="1" applyAlignment="1">
      <alignment horizontal="left" vertical="center" wrapText="1" indent="1"/>
    </xf>
    <xf numFmtId="0" fontId="0" fillId="10" borderId="76" xfId="1" applyNumberFormat="1" applyFont="1" applyFill="1" applyBorder="1" applyAlignment="1">
      <alignment horizontal="left" vertical="center" wrapText="1" indent="1"/>
    </xf>
    <xf numFmtId="165" fontId="3" fillId="0" borderId="13" xfId="1" applyNumberFormat="1" applyFont="1" applyFill="1" applyBorder="1" applyAlignment="1">
      <alignment horizontal="center" vertical="center"/>
    </xf>
    <xf numFmtId="0" fontId="3" fillId="2" borderId="31" xfId="1" applyNumberFormat="1" applyFont="1" applyFill="1" applyBorder="1" applyAlignment="1">
      <alignment horizontal="left" vertical="center" wrapText="1" indent="1"/>
    </xf>
    <xf numFmtId="0" fontId="0" fillId="11" borderId="66" xfId="1" applyNumberFormat="1" applyFont="1" applyFill="1" applyBorder="1" applyAlignment="1">
      <alignment horizontal="left" vertical="center" wrapText="1" indent="1"/>
    </xf>
    <xf numFmtId="0" fontId="0" fillId="11" borderId="71" xfId="1" applyNumberFormat="1" applyFont="1" applyFill="1" applyBorder="1" applyAlignment="1">
      <alignment horizontal="left" vertical="center" wrapText="1" indent="1"/>
    </xf>
    <xf numFmtId="0" fontId="0" fillId="11" borderId="76" xfId="1" applyNumberFormat="1" applyFont="1" applyFill="1" applyBorder="1" applyAlignment="1">
      <alignment horizontal="left" vertical="center" wrapText="1" indent="1"/>
    </xf>
    <xf numFmtId="0" fontId="3" fillId="9" borderId="31" xfId="1" applyNumberFormat="1" applyFont="1" applyFill="1" applyBorder="1" applyAlignment="1">
      <alignment horizontal="left" vertical="center" wrapText="1" indent="1"/>
    </xf>
    <xf numFmtId="0" fontId="1" fillId="10" borderId="66" xfId="1" applyNumberFormat="1" applyFont="1" applyFill="1" applyBorder="1" applyAlignment="1">
      <alignment horizontal="left" vertical="center" wrapText="1" indent="1"/>
    </xf>
    <xf numFmtId="0" fontId="1" fillId="10" borderId="71" xfId="1" applyNumberFormat="1" applyFont="1" applyFill="1" applyBorder="1" applyAlignment="1">
      <alignment horizontal="left" vertical="center" wrapText="1" indent="1"/>
    </xf>
    <xf numFmtId="0" fontId="1" fillId="10" borderId="76" xfId="1" applyNumberFormat="1" applyFont="1" applyFill="1" applyBorder="1" applyAlignment="1">
      <alignment horizontal="left" vertical="center" wrapText="1" indent="1"/>
    </xf>
    <xf numFmtId="0" fontId="1" fillId="11" borderId="66" xfId="1" applyNumberFormat="1" applyFont="1" applyFill="1" applyBorder="1" applyAlignment="1">
      <alignment horizontal="left" vertical="center" wrapText="1" indent="1"/>
    </xf>
    <xf numFmtId="0" fontId="1" fillId="11" borderId="71" xfId="1" applyNumberFormat="1" applyFont="1" applyFill="1" applyBorder="1" applyAlignment="1">
      <alignment horizontal="left" vertical="center" wrapText="1" indent="1"/>
    </xf>
    <xf numFmtId="0" fontId="1" fillId="11" borderId="76" xfId="1" applyNumberFormat="1" applyFont="1" applyFill="1" applyBorder="1" applyAlignment="1">
      <alignment horizontal="left" vertical="center" wrapText="1" indent="1"/>
    </xf>
    <xf numFmtId="165" fontId="3" fillId="0" borderId="10" xfId="1" applyNumberFormat="1" applyFont="1" applyFill="1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6" xfId="1" applyNumberFormat="1" applyFont="1" applyBorder="1" applyAlignment="1">
      <alignment horizontal="left" vertical="center" wrapText="1" indent="1"/>
    </xf>
    <xf numFmtId="0" fontId="0" fillId="0" borderId="71" xfId="1" applyNumberFormat="1" applyFont="1" applyBorder="1" applyAlignment="1">
      <alignment horizontal="left" vertical="center" wrapText="1" indent="1"/>
    </xf>
    <xf numFmtId="0" fontId="0" fillId="0" borderId="76" xfId="1" applyNumberFormat="1" applyFont="1" applyBorder="1" applyAlignment="1">
      <alignment horizontal="left" vertical="center" wrapText="1" indent="1"/>
    </xf>
    <xf numFmtId="0" fontId="0" fillId="0" borderId="66" xfId="2" applyNumberFormat="1" applyFont="1" applyBorder="1" applyAlignment="1">
      <alignment horizontal="left" vertical="center" wrapText="1" indent="1"/>
    </xf>
    <xf numFmtId="166" fontId="0" fillId="0" borderId="67" xfId="1" applyNumberFormat="1" applyFont="1" applyFill="1" applyBorder="1" applyAlignment="1">
      <alignment horizontal="center" vertical="center"/>
    </xf>
    <xf numFmtId="165" fontId="0" fillId="0" borderId="67" xfId="1" applyNumberFormat="1" applyFont="1" applyFill="1" applyBorder="1" applyAlignment="1">
      <alignment horizontal="center" vertical="center"/>
    </xf>
    <xf numFmtId="165" fontId="0" fillId="0" borderId="72" xfId="1" applyNumberFormat="1" applyFont="1" applyFill="1" applyBorder="1" applyAlignment="1">
      <alignment horizontal="center" vertical="center"/>
    </xf>
    <xf numFmtId="0" fontId="3" fillId="6" borderId="36" xfId="0" applyFont="1" applyFill="1" applyBorder="1" applyAlignment="1">
      <alignment horizontal="center" vertical="center"/>
    </xf>
    <xf numFmtId="0" fontId="20" fillId="6" borderId="17" xfId="0" applyFont="1" applyFill="1" applyBorder="1" applyAlignment="1">
      <alignment horizontal="center" vertical="center"/>
    </xf>
    <xf numFmtId="0" fontId="20" fillId="6" borderId="36" xfId="0" applyFont="1" applyFill="1" applyBorder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20" fillId="6" borderId="39" xfId="0" applyFont="1" applyFill="1" applyBorder="1" applyAlignment="1">
      <alignment horizontal="center" vertical="center"/>
    </xf>
    <xf numFmtId="0" fontId="20" fillId="6" borderId="26" xfId="1" applyNumberFormat="1" applyFont="1" applyFill="1" applyBorder="1" applyAlignment="1">
      <alignment horizontal="left" vertical="center" wrapText="1" indent="1"/>
    </xf>
    <xf numFmtId="0" fontId="20" fillId="6" borderId="25" xfId="1" applyNumberFormat="1" applyFont="1" applyFill="1" applyBorder="1" applyAlignment="1">
      <alignment horizontal="left" vertical="center" wrapText="1" indent="1"/>
    </xf>
    <xf numFmtId="0" fontId="3" fillId="6" borderId="25" xfId="1" applyNumberFormat="1" applyFont="1" applyFill="1" applyBorder="1" applyAlignment="1">
      <alignment horizontal="left" vertical="center" wrapText="1" indent="1"/>
    </xf>
    <xf numFmtId="0" fontId="3" fillId="6" borderId="16" xfId="0" applyFont="1" applyFill="1" applyBorder="1" applyAlignment="1">
      <alignment horizontal="left" indent="1"/>
    </xf>
    <xf numFmtId="0" fontId="0" fillId="0" borderId="19" xfId="0" applyBorder="1" applyAlignment="1">
      <alignment horizontal="left" indent="1"/>
    </xf>
    <xf numFmtId="0" fontId="0" fillId="0" borderId="10" xfId="0" applyBorder="1" applyAlignment="1">
      <alignment horizontal="left" indent="1"/>
    </xf>
    <xf numFmtId="0" fontId="0" fillId="0" borderId="7" xfId="0" applyBorder="1" applyAlignment="1">
      <alignment horizontal="left" indent="1"/>
    </xf>
    <xf numFmtId="0" fontId="3" fillId="5" borderId="28" xfId="1" applyNumberFormat="1" applyFont="1" applyFill="1" applyBorder="1" applyAlignment="1">
      <alignment horizontal="left" vertical="center" wrapText="1" indent="1"/>
    </xf>
    <xf numFmtId="0" fontId="0" fillId="10" borderId="0" xfId="0" applyFill="1" applyAlignment="1">
      <alignment horizontal="left" vertical="center" indent="3"/>
    </xf>
    <xf numFmtId="0" fontId="3" fillId="2" borderId="0" xfId="0" applyFont="1" applyFill="1" applyAlignment="1">
      <alignment horizontal="left" vertical="center" indent="2"/>
    </xf>
    <xf numFmtId="0" fontId="3" fillId="8" borderId="0" xfId="0" applyFont="1" applyFill="1" applyAlignment="1">
      <alignment horizontal="left" vertical="center" indent="1"/>
    </xf>
    <xf numFmtId="0" fontId="3" fillId="7" borderId="0" xfId="0" applyFont="1" applyFill="1" applyAlignment="1">
      <alignment horizontal="left" vertical="center" indent="2"/>
    </xf>
    <xf numFmtId="0" fontId="0" fillId="11" borderId="0" xfId="0" applyFill="1" applyAlignment="1">
      <alignment horizontal="left" vertical="center" indent="3"/>
    </xf>
    <xf numFmtId="0" fontId="3" fillId="9" borderId="0" xfId="0" applyFont="1" applyFill="1" applyAlignment="1">
      <alignment horizontal="left" vertical="center" indent="2"/>
    </xf>
    <xf numFmtId="0" fontId="3" fillId="5" borderId="0" xfId="0" applyFont="1" applyFill="1" applyAlignment="1">
      <alignment horizontal="left" vertical="center" indent="1"/>
    </xf>
    <xf numFmtId="0" fontId="3" fillId="6" borderId="0" xfId="0" applyFont="1" applyFill="1" applyAlignment="1">
      <alignment vertical="center"/>
    </xf>
    <xf numFmtId="165" fontId="20" fillId="0" borderId="7" xfId="1" applyNumberFormat="1" applyFont="1" applyFill="1" applyBorder="1" applyAlignment="1">
      <alignment horizontal="center" vertical="center"/>
    </xf>
    <xf numFmtId="165" fontId="20" fillId="0" borderId="8" xfId="1" applyNumberFormat="1" applyFont="1" applyFill="1" applyBorder="1" applyAlignment="1">
      <alignment horizontal="center" vertical="center"/>
    </xf>
    <xf numFmtId="165" fontId="20" fillId="0" borderId="9" xfId="1" applyNumberFormat="1" applyFont="1" applyFill="1" applyBorder="1" applyAlignment="1">
      <alignment horizontal="center" vertical="center"/>
    </xf>
    <xf numFmtId="0" fontId="20" fillId="6" borderId="16" xfId="0" applyFont="1" applyFill="1" applyBorder="1"/>
    <xf numFmtId="0" fontId="20" fillId="6" borderId="7" xfId="0" applyFont="1" applyFill="1" applyBorder="1"/>
    <xf numFmtId="0" fontId="3" fillId="0" borderId="16" xfId="0" applyFont="1" applyBorder="1" applyAlignment="1">
      <alignment horizontal="left" inden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65" fontId="0" fillId="20" borderId="62" xfId="1" applyNumberFormat="1" applyFont="1" applyFill="1" applyBorder="1" applyAlignment="1" applyProtection="1">
      <alignment horizontal="center" vertical="center"/>
      <protection locked="0"/>
    </xf>
    <xf numFmtId="165" fontId="0" fillId="20" borderId="63" xfId="1" applyNumberFormat="1" applyFont="1" applyFill="1" applyBorder="1" applyAlignment="1" applyProtection="1">
      <alignment horizontal="center" vertical="center"/>
      <protection locked="0"/>
    </xf>
    <xf numFmtId="165" fontId="0" fillId="20" borderId="65" xfId="1" applyNumberFormat="1" applyFont="1" applyFill="1" applyBorder="1" applyAlignment="1" applyProtection="1">
      <alignment horizontal="center" vertical="center"/>
      <protection locked="0"/>
    </xf>
    <xf numFmtId="165" fontId="0" fillId="20" borderId="67" xfId="1" applyNumberFormat="1" applyFont="1" applyFill="1" applyBorder="1" applyAlignment="1" applyProtection="1">
      <alignment horizontal="center" vertical="center"/>
      <protection locked="0"/>
    </xf>
    <xf numFmtId="165" fontId="0" fillId="20" borderId="68" xfId="1" applyNumberFormat="1" applyFont="1" applyFill="1" applyBorder="1" applyAlignment="1" applyProtection="1">
      <alignment horizontal="center" vertical="center"/>
      <protection locked="0"/>
    </xf>
    <xf numFmtId="165" fontId="0" fillId="20" borderId="70" xfId="1" applyNumberFormat="1" applyFont="1" applyFill="1" applyBorder="1" applyAlignment="1" applyProtection="1">
      <alignment horizontal="center" vertical="center"/>
      <protection locked="0"/>
    </xf>
    <xf numFmtId="165" fontId="0" fillId="20" borderId="72" xfId="1" applyNumberFormat="1" applyFont="1" applyFill="1" applyBorder="1" applyAlignment="1" applyProtection="1">
      <alignment horizontal="center" vertical="center"/>
      <protection locked="0"/>
    </xf>
    <xf numFmtId="165" fontId="0" fillId="20" borderId="73" xfId="1" applyNumberFormat="1" applyFont="1" applyFill="1" applyBorder="1" applyAlignment="1" applyProtection="1">
      <alignment horizontal="center" vertical="center"/>
      <protection locked="0"/>
    </xf>
    <xf numFmtId="165" fontId="0" fillId="20" borderId="75" xfId="1" applyNumberFormat="1" applyFont="1" applyFill="1" applyBorder="1" applyAlignment="1" applyProtection="1">
      <alignment horizontal="center" vertical="center"/>
      <protection locked="0"/>
    </xf>
    <xf numFmtId="171" fontId="3" fillId="20" borderId="19" xfId="2" applyNumberFormat="1" applyFont="1" applyFill="1" applyBorder="1" applyAlignment="1" applyProtection="1">
      <alignment horizontal="center" vertical="center"/>
      <protection locked="0"/>
    </xf>
    <xf numFmtId="171" fontId="3" fillId="20" borderId="20" xfId="2" applyNumberFormat="1" applyFont="1" applyFill="1" applyBorder="1" applyAlignment="1" applyProtection="1">
      <alignment horizontal="center" vertical="center"/>
      <protection locked="0"/>
    </xf>
    <xf numFmtId="171" fontId="3" fillId="20" borderId="21" xfId="2" applyNumberFormat="1" applyFont="1" applyFill="1" applyBorder="1" applyAlignment="1" applyProtection="1">
      <alignment horizontal="center" vertical="center"/>
      <protection locked="0"/>
    </xf>
    <xf numFmtId="171" fontId="1" fillId="20" borderId="19" xfId="2" quotePrefix="1" applyNumberFormat="1" applyFont="1" applyFill="1" applyBorder="1" applyAlignment="1" applyProtection="1">
      <alignment horizontal="center" vertical="center"/>
      <protection locked="0"/>
    </xf>
    <xf numFmtId="171" fontId="1" fillId="20" borderId="20" xfId="2" quotePrefix="1" applyNumberFormat="1" applyFont="1" applyFill="1" applyBorder="1" applyAlignment="1" applyProtection="1">
      <alignment horizontal="center" vertical="center"/>
      <protection locked="0"/>
    </xf>
    <xf numFmtId="171" fontId="1" fillId="20" borderId="21" xfId="2" applyNumberFormat="1" applyFont="1" applyFill="1" applyBorder="1" applyAlignment="1" applyProtection="1">
      <alignment horizontal="center" vertical="center"/>
      <protection locked="0"/>
    </xf>
    <xf numFmtId="165" fontId="1" fillId="20" borderId="63" xfId="1" applyNumberFormat="1" applyFont="1" applyFill="1" applyBorder="1" applyAlignment="1" applyProtection="1">
      <alignment horizontal="center" vertical="center"/>
      <protection locked="0"/>
    </xf>
    <xf numFmtId="165" fontId="1" fillId="20" borderId="65" xfId="1" applyNumberFormat="1" applyFont="1" applyFill="1" applyBorder="1" applyAlignment="1" applyProtection="1">
      <alignment horizontal="center" vertical="center"/>
      <protection locked="0"/>
    </xf>
    <xf numFmtId="165" fontId="1" fillId="20" borderId="67" xfId="1" applyNumberFormat="1" applyFont="1" applyFill="1" applyBorder="1" applyAlignment="1" applyProtection="1">
      <alignment horizontal="center" vertical="center"/>
      <protection locked="0"/>
    </xf>
    <xf numFmtId="165" fontId="1" fillId="20" borderId="68" xfId="1" applyNumberFormat="1" applyFont="1" applyFill="1" applyBorder="1" applyAlignment="1" applyProtection="1">
      <alignment horizontal="center" vertical="center"/>
      <protection locked="0"/>
    </xf>
    <xf numFmtId="165" fontId="1" fillId="20" borderId="70" xfId="1" applyNumberFormat="1" applyFont="1" applyFill="1" applyBorder="1" applyAlignment="1" applyProtection="1">
      <alignment horizontal="center" vertical="center"/>
      <protection locked="0"/>
    </xf>
    <xf numFmtId="165" fontId="1" fillId="20" borderId="72" xfId="1" applyNumberFormat="1" applyFont="1" applyFill="1" applyBorder="1" applyAlignment="1" applyProtection="1">
      <alignment horizontal="center" vertical="center"/>
      <protection locked="0"/>
    </xf>
    <xf numFmtId="165" fontId="1" fillId="20" borderId="73" xfId="1" applyNumberFormat="1" applyFont="1" applyFill="1" applyBorder="1" applyAlignment="1" applyProtection="1">
      <alignment horizontal="center" vertical="center"/>
      <protection locked="0"/>
    </xf>
    <xf numFmtId="165" fontId="1" fillId="20" borderId="75" xfId="1" applyNumberFormat="1" applyFont="1" applyFill="1" applyBorder="1" applyAlignment="1" applyProtection="1">
      <alignment horizontal="center" vertical="center"/>
      <protection locked="0"/>
    </xf>
    <xf numFmtId="165" fontId="1" fillId="20" borderId="62" xfId="1" applyNumberFormat="1" applyFont="1" applyFill="1" applyBorder="1" applyAlignment="1" applyProtection="1">
      <alignment horizontal="center" vertical="center"/>
      <protection locked="0"/>
    </xf>
    <xf numFmtId="171" fontId="1" fillId="20" borderId="20" xfId="2" applyNumberFormat="1" applyFont="1" applyFill="1" applyBorder="1" applyAlignment="1" applyProtection="1">
      <alignment horizontal="center" vertical="center"/>
      <protection locked="0"/>
    </xf>
    <xf numFmtId="10" fontId="0" fillId="20" borderId="62" xfId="2" applyNumberFormat="1" applyFont="1" applyFill="1" applyBorder="1" applyAlignment="1" applyProtection="1">
      <alignment horizontal="center" vertical="center"/>
      <protection locked="0"/>
    </xf>
    <xf numFmtId="10" fontId="0" fillId="20" borderId="63" xfId="2" applyNumberFormat="1" applyFont="1" applyFill="1" applyBorder="1" applyAlignment="1" applyProtection="1">
      <alignment horizontal="center" vertical="center"/>
      <protection locked="0"/>
    </xf>
    <xf numFmtId="10" fontId="0" fillId="20" borderId="65" xfId="2" applyNumberFormat="1" applyFont="1" applyFill="1" applyBorder="1" applyAlignment="1" applyProtection="1">
      <alignment horizontal="center" vertical="center"/>
      <protection locked="0"/>
    </xf>
    <xf numFmtId="165" fontId="3" fillId="20" borderId="2" xfId="1" applyNumberFormat="1" applyFont="1" applyFill="1" applyBorder="1" applyAlignment="1" applyProtection="1">
      <alignment horizontal="center" vertical="center"/>
      <protection locked="0"/>
    </xf>
    <xf numFmtId="165" fontId="3" fillId="20" borderId="1" xfId="1" applyNumberFormat="1" applyFont="1" applyFill="1" applyBorder="1" applyAlignment="1" applyProtection="1">
      <alignment horizontal="center" vertical="center"/>
      <protection locked="0"/>
    </xf>
    <xf numFmtId="165" fontId="3" fillId="20" borderId="3" xfId="1" applyNumberFormat="1" applyFont="1" applyFill="1" applyBorder="1" applyAlignment="1" applyProtection="1">
      <alignment horizontal="center" vertical="center"/>
      <protection locked="0"/>
    </xf>
    <xf numFmtId="165" fontId="3" fillId="20" borderId="10" xfId="1" applyNumberFormat="1" applyFont="1" applyFill="1" applyBorder="1" applyAlignment="1" applyProtection="1">
      <alignment horizontal="center" vertical="center"/>
      <protection locked="0"/>
    </xf>
    <xf numFmtId="165" fontId="3" fillId="20" borderId="11" xfId="1" applyNumberFormat="1" applyFont="1" applyFill="1" applyBorder="1" applyAlignment="1" applyProtection="1">
      <alignment horizontal="center" vertical="center"/>
      <protection locked="0"/>
    </xf>
    <xf numFmtId="165" fontId="3" fillId="20" borderId="12" xfId="1" applyNumberFormat="1" applyFont="1" applyFill="1" applyBorder="1" applyAlignment="1" applyProtection="1">
      <alignment horizontal="center" vertical="center"/>
      <protection locked="0"/>
    </xf>
    <xf numFmtId="166" fontId="0" fillId="20" borderId="2" xfId="1" applyNumberFormat="1" applyFont="1" applyFill="1" applyBorder="1" applyAlignment="1" applyProtection="1">
      <alignment horizontal="center" vertical="center"/>
      <protection locked="0"/>
    </xf>
    <xf numFmtId="166" fontId="0" fillId="20" borderId="1" xfId="1" applyNumberFormat="1" applyFont="1" applyFill="1" applyBorder="1" applyAlignment="1" applyProtection="1">
      <alignment horizontal="center" vertical="center"/>
      <protection locked="0"/>
    </xf>
    <xf numFmtId="166" fontId="0" fillId="20" borderId="3" xfId="1" applyNumberFormat="1" applyFont="1" applyFill="1" applyBorder="1" applyAlignment="1" applyProtection="1">
      <alignment horizontal="center" vertical="center"/>
      <protection locked="0"/>
    </xf>
    <xf numFmtId="166" fontId="0" fillId="20" borderId="4" xfId="1" applyNumberFormat="1" applyFont="1" applyFill="1" applyBorder="1" applyAlignment="1" applyProtection="1">
      <alignment horizontal="center" vertical="center"/>
      <protection locked="0"/>
    </xf>
    <xf numFmtId="166" fontId="0" fillId="20" borderId="5" xfId="1" applyNumberFormat="1" applyFont="1" applyFill="1" applyBorder="1" applyAlignment="1" applyProtection="1">
      <alignment horizontal="center" vertical="center"/>
      <protection locked="0"/>
    </xf>
    <xf numFmtId="166" fontId="0" fillId="20" borderId="6" xfId="1" applyNumberFormat="1" applyFont="1" applyFill="1" applyBorder="1" applyAlignment="1" applyProtection="1">
      <alignment horizontal="center" vertical="center"/>
      <protection locked="0"/>
    </xf>
    <xf numFmtId="165" fontId="0" fillId="20" borderId="2" xfId="1" applyNumberFormat="1" applyFont="1" applyFill="1" applyBorder="1" applyAlignment="1" applyProtection="1">
      <alignment horizontal="center" vertical="center"/>
      <protection locked="0"/>
    </xf>
    <xf numFmtId="165" fontId="0" fillId="20" borderId="1" xfId="1" applyNumberFormat="1" applyFont="1" applyFill="1" applyBorder="1" applyAlignment="1" applyProtection="1">
      <alignment horizontal="center" vertical="center"/>
      <protection locked="0"/>
    </xf>
    <xf numFmtId="165" fontId="0" fillId="20" borderId="12" xfId="1" applyNumberFormat="1" applyFont="1" applyFill="1" applyBorder="1" applyAlignment="1" applyProtection="1">
      <alignment horizontal="center" vertical="center"/>
      <protection locked="0"/>
    </xf>
    <xf numFmtId="165" fontId="0" fillId="20" borderId="10" xfId="1" applyNumberFormat="1" applyFont="1" applyFill="1" applyBorder="1" applyAlignment="1" applyProtection="1">
      <alignment horizontal="center" vertical="center"/>
      <protection locked="0"/>
    </xf>
    <xf numFmtId="165" fontId="0" fillId="20" borderId="11" xfId="1" applyNumberFormat="1" applyFont="1" applyFill="1" applyBorder="1" applyAlignment="1" applyProtection="1">
      <alignment horizontal="center" vertical="center"/>
      <protection locked="0"/>
    </xf>
    <xf numFmtId="165" fontId="20" fillId="20" borderId="7" xfId="1" applyNumberFormat="1" applyFont="1" applyFill="1" applyBorder="1" applyAlignment="1" applyProtection="1">
      <alignment horizontal="center" vertical="center"/>
      <protection locked="0"/>
    </xf>
    <xf numFmtId="165" fontId="20" fillId="20" borderId="8" xfId="1" applyNumberFormat="1" applyFont="1" applyFill="1" applyBorder="1" applyAlignment="1" applyProtection="1">
      <alignment horizontal="center" vertical="center"/>
      <protection locked="0"/>
    </xf>
    <xf numFmtId="165" fontId="20" fillId="20" borderId="9" xfId="1" applyNumberFormat="1" applyFont="1" applyFill="1" applyBorder="1" applyAlignment="1" applyProtection="1">
      <alignment horizontal="center" vertical="center"/>
      <protection locked="0"/>
    </xf>
    <xf numFmtId="10" fontId="0" fillId="20" borderId="7" xfId="0" applyNumberFormat="1" applyFill="1" applyBorder="1" applyAlignment="1" applyProtection="1">
      <alignment horizontal="center" vertical="center"/>
      <protection locked="0"/>
    </xf>
    <xf numFmtId="10" fontId="0" fillId="20" borderId="8" xfId="0" applyNumberFormat="1" applyFill="1" applyBorder="1" applyAlignment="1" applyProtection="1">
      <alignment horizontal="center" vertical="center"/>
      <protection locked="0"/>
    </xf>
    <xf numFmtId="10" fontId="0" fillId="20" borderId="9" xfId="0" applyNumberFormat="1" applyFill="1" applyBorder="1" applyAlignment="1" applyProtection="1">
      <alignment horizontal="center" vertical="center"/>
      <protection locked="0"/>
    </xf>
    <xf numFmtId="10" fontId="0" fillId="20" borderId="2" xfId="0" applyNumberFormat="1" applyFill="1" applyBorder="1" applyAlignment="1" applyProtection="1">
      <alignment horizontal="center" vertical="center"/>
      <protection locked="0"/>
    </xf>
    <xf numFmtId="10" fontId="0" fillId="20" borderId="1" xfId="0" applyNumberFormat="1" applyFill="1" applyBorder="1" applyAlignment="1" applyProtection="1">
      <alignment horizontal="center" vertical="center"/>
      <protection locked="0"/>
    </xf>
    <xf numFmtId="10" fontId="0" fillId="20" borderId="3" xfId="0" applyNumberFormat="1" applyFill="1" applyBorder="1" applyAlignment="1" applyProtection="1">
      <alignment horizontal="center" vertical="center"/>
      <protection locked="0"/>
    </xf>
    <xf numFmtId="170" fontId="20" fillId="20" borderId="7" xfId="0" applyNumberFormat="1" applyFont="1" applyFill="1" applyBorder="1" applyAlignment="1" applyProtection="1">
      <alignment horizontal="center" vertical="center"/>
      <protection locked="0"/>
    </xf>
    <xf numFmtId="170" fontId="20" fillId="20" borderId="8" xfId="0" applyNumberFormat="1" applyFont="1" applyFill="1" applyBorder="1" applyAlignment="1" applyProtection="1">
      <alignment horizontal="center" vertical="center"/>
      <protection locked="0"/>
    </xf>
    <xf numFmtId="170" fontId="20" fillId="20" borderId="9" xfId="0" applyNumberFormat="1" applyFont="1" applyFill="1" applyBorder="1" applyAlignment="1" applyProtection="1">
      <alignment horizontal="center" vertical="center"/>
      <protection locked="0"/>
    </xf>
    <xf numFmtId="170" fontId="20" fillId="20" borderId="16" xfId="0" applyNumberFormat="1" applyFont="1" applyFill="1" applyBorder="1" applyAlignment="1" applyProtection="1">
      <alignment horizontal="center" vertical="center"/>
      <protection locked="0"/>
    </xf>
    <xf numFmtId="170" fontId="20" fillId="20" borderId="17" xfId="0" applyNumberFormat="1" applyFont="1" applyFill="1" applyBorder="1" applyAlignment="1" applyProtection="1">
      <alignment horizontal="center" vertical="center"/>
      <protection locked="0"/>
    </xf>
    <xf numFmtId="174" fontId="15" fillId="21" borderId="17" xfId="10" applyBorder="1" applyProtection="1">
      <alignment vertical="top"/>
      <protection locked="0"/>
    </xf>
    <xf numFmtId="174" fontId="15" fillId="21" borderId="18" xfId="10" applyBorder="1" applyProtection="1">
      <alignment vertical="top"/>
      <protection locked="0"/>
    </xf>
    <xf numFmtId="165" fontId="0" fillId="20" borderId="78" xfId="1" applyNumberFormat="1" applyFont="1" applyFill="1" applyBorder="1" applyAlignment="1" applyProtection="1">
      <alignment horizontal="center" vertical="center"/>
      <protection locked="0"/>
    </xf>
    <xf numFmtId="165" fontId="0" fillId="20" borderId="80" xfId="1" applyNumberFormat="1" applyFont="1" applyFill="1" applyBorder="1" applyAlignment="1" applyProtection="1">
      <alignment horizontal="center" vertical="center"/>
      <protection locked="0"/>
    </xf>
    <xf numFmtId="10" fontId="0" fillId="20" borderId="78" xfId="2" applyNumberFormat="1" applyFont="1" applyFill="1" applyBorder="1" applyAlignment="1" applyProtection="1">
      <alignment horizontal="center" vertical="center"/>
      <protection locked="0"/>
    </xf>
    <xf numFmtId="10" fontId="0" fillId="20" borderId="80" xfId="2" applyNumberFormat="1" applyFont="1" applyFill="1" applyBorder="1" applyAlignment="1" applyProtection="1">
      <alignment horizontal="center" vertical="center"/>
      <protection locked="0"/>
    </xf>
    <xf numFmtId="165" fontId="0" fillId="20" borderId="5" xfId="1" applyNumberFormat="1" applyFont="1" applyFill="1" applyBorder="1" applyAlignment="1" applyProtection="1">
      <alignment horizontal="center" vertical="center"/>
      <protection locked="0"/>
    </xf>
    <xf numFmtId="165" fontId="20" fillId="20" borderId="17" xfId="1" applyNumberFormat="1" applyFont="1" applyFill="1" applyBorder="1" applyAlignment="1" applyProtection="1">
      <alignment horizontal="center" vertical="center"/>
      <protection locked="0"/>
    </xf>
    <xf numFmtId="165" fontId="20" fillId="20" borderId="18" xfId="1" applyNumberFormat="1" applyFont="1" applyFill="1" applyBorder="1" applyAlignment="1" applyProtection="1">
      <alignment horizontal="center" vertical="center"/>
      <protection locked="0"/>
    </xf>
    <xf numFmtId="165" fontId="3" fillId="20" borderId="5" xfId="1" applyNumberFormat="1" applyFont="1" applyFill="1" applyBorder="1" applyAlignment="1" applyProtection="1">
      <alignment horizontal="center" vertical="center"/>
      <protection locked="0"/>
    </xf>
    <xf numFmtId="165" fontId="3" fillId="20" borderId="6" xfId="1" applyNumberFormat="1" applyFont="1" applyFill="1" applyBorder="1" applyAlignment="1" applyProtection="1">
      <alignment horizontal="center" vertical="center"/>
      <protection locked="0"/>
    </xf>
    <xf numFmtId="0" fontId="0" fillId="20" borderId="16" xfId="0" applyFill="1" applyBorder="1" applyAlignment="1" applyProtection="1">
      <alignment horizontal="center" vertical="center"/>
      <protection locked="0"/>
    </xf>
    <xf numFmtId="0" fontId="0" fillId="20" borderId="17" xfId="0" applyFill="1" applyBorder="1" applyAlignment="1" applyProtection="1">
      <alignment horizontal="center" vertical="center"/>
      <protection locked="0"/>
    </xf>
    <xf numFmtId="0" fontId="0" fillId="20" borderId="18" xfId="0" applyFill="1" applyBorder="1" applyAlignment="1" applyProtection="1">
      <alignment horizontal="center" vertical="center"/>
      <protection locked="0"/>
    </xf>
    <xf numFmtId="0" fontId="0" fillId="20" borderId="19" xfId="0" applyFill="1" applyBorder="1" applyProtection="1">
      <protection locked="0"/>
    </xf>
    <xf numFmtId="0" fontId="0" fillId="20" borderId="2" xfId="0" applyFill="1" applyBorder="1" applyProtection="1">
      <protection locked="0"/>
    </xf>
    <xf numFmtId="0" fontId="0" fillId="20" borderId="4" xfId="0" applyFill="1" applyBorder="1" applyProtection="1">
      <protection locked="0"/>
    </xf>
    <xf numFmtId="0" fontId="0" fillId="20" borderId="19" xfId="0" applyFill="1" applyBorder="1" applyAlignment="1" applyProtection="1">
      <alignment horizontal="center" vertical="center"/>
      <protection locked="0"/>
    </xf>
    <xf numFmtId="0" fontId="0" fillId="20" borderId="20" xfId="0" applyFill="1" applyBorder="1" applyAlignment="1" applyProtection="1">
      <alignment horizontal="center" vertical="center"/>
      <protection locked="0"/>
    </xf>
    <xf numFmtId="0" fontId="0" fillId="20" borderId="21" xfId="0" applyFill="1" applyBorder="1" applyAlignment="1" applyProtection="1">
      <alignment horizontal="center" vertical="center"/>
      <protection locked="0"/>
    </xf>
    <xf numFmtId="0" fontId="0" fillId="20" borderId="2" xfId="0" applyFill="1" applyBorder="1" applyAlignment="1" applyProtection="1">
      <alignment horizontal="center" vertical="center"/>
      <protection locked="0"/>
    </xf>
    <xf numFmtId="0" fontId="0" fillId="20" borderId="1" xfId="0" applyFill="1" applyBorder="1" applyAlignment="1" applyProtection="1">
      <alignment horizontal="center" vertical="center"/>
      <protection locked="0"/>
    </xf>
    <xf numFmtId="0" fontId="0" fillId="20" borderId="3" xfId="0" applyFill="1" applyBorder="1" applyAlignment="1" applyProtection="1">
      <alignment horizontal="center" vertical="center"/>
      <protection locked="0"/>
    </xf>
    <xf numFmtId="0" fontId="0" fillId="20" borderId="4" xfId="0" applyFill="1" applyBorder="1" applyAlignment="1" applyProtection="1">
      <alignment horizontal="center" vertical="center"/>
      <protection locked="0"/>
    </xf>
    <xf numFmtId="0" fontId="0" fillId="20" borderId="5" xfId="0" applyFill="1" applyBorder="1" applyAlignment="1" applyProtection="1">
      <alignment horizontal="center" vertical="center"/>
      <protection locked="0"/>
    </xf>
    <xf numFmtId="0" fontId="0" fillId="20" borderId="6" xfId="0" applyFill="1" applyBorder="1" applyAlignment="1" applyProtection="1">
      <alignment horizontal="center" vertical="center"/>
      <protection locked="0"/>
    </xf>
    <xf numFmtId="9" fontId="3" fillId="20" borderId="16" xfId="0" applyNumberFormat="1" applyFont="1" applyFill="1" applyBorder="1" applyAlignment="1" applyProtection="1">
      <alignment horizontal="center" vertical="center"/>
      <protection locked="0"/>
    </xf>
    <xf numFmtId="9" fontId="3" fillId="20" borderId="17" xfId="0" applyNumberFormat="1" applyFont="1" applyFill="1" applyBorder="1" applyAlignment="1" applyProtection="1">
      <alignment horizontal="center" vertical="center"/>
      <protection locked="0"/>
    </xf>
    <xf numFmtId="9" fontId="3" fillId="20" borderId="18" xfId="0" applyNumberFormat="1" applyFont="1" applyFill="1" applyBorder="1" applyAlignment="1" applyProtection="1">
      <alignment horizontal="center" vertical="center"/>
      <protection locked="0"/>
    </xf>
    <xf numFmtId="168" fontId="9" fillId="14" borderId="1" xfId="0" applyNumberFormat="1" applyFont="1" applyFill="1" applyBorder="1" applyAlignment="1" applyProtection="1">
      <alignment horizontal="center" vertical="center"/>
      <protection locked="0"/>
    </xf>
    <xf numFmtId="168" fontId="10" fillId="15" borderId="1" xfId="0" applyNumberFormat="1" applyFont="1" applyFill="1" applyBorder="1" applyAlignment="1" applyProtection="1">
      <alignment horizontal="center" vertical="center"/>
      <protection locked="0"/>
    </xf>
    <xf numFmtId="168" fontId="9" fillId="12" borderId="1" xfId="0" applyNumberFormat="1" applyFont="1" applyFill="1" applyBorder="1" applyAlignment="1" applyProtection="1">
      <alignment horizontal="center" vertical="center"/>
      <protection locked="0"/>
    </xf>
    <xf numFmtId="169" fontId="10" fillId="20" borderId="29" xfId="0" applyNumberFormat="1" applyFont="1" applyFill="1" applyBorder="1" applyAlignment="1" applyProtection="1">
      <alignment horizontal="center" vertical="center"/>
      <protection locked="0"/>
    </xf>
    <xf numFmtId="174" fontId="15" fillId="21" borderId="1" xfId="10" applyBorder="1" applyProtection="1">
      <alignment vertical="top"/>
      <protection locked="0"/>
    </xf>
    <xf numFmtId="169" fontId="10" fillId="20" borderId="1" xfId="0" applyNumberFormat="1" applyFont="1" applyFill="1" applyBorder="1" applyAlignment="1" applyProtection="1">
      <alignment horizontal="center" vertical="center"/>
      <protection locked="0"/>
    </xf>
    <xf numFmtId="169" fontId="10" fillId="20" borderId="20" xfId="0" applyNumberFormat="1" applyFont="1" applyFill="1" applyBorder="1" applyAlignment="1" applyProtection="1">
      <alignment horizontal="center" vertical="center"/>
      <protection locked="0"/>
    </xf>
    <xf numFmtId="168" fontId="10" fillId="20" borderId="20" xfId="0" applyNumberFormat="1" applyFont="1" applyFill="1" applyBorder="1" applyAlignment="1" applyProtection="1">
      <alignment horizontal="center" vertical="center"/>
      <protection locked="0"/>
    </xf>
    <xf numFmtId="168" fontId="10" fillId="20" borderId="1" xfId="0" applyNumberFormat="1" applyFont="1" applyFill="1" applyBorder="1" applyAlignment="1" applyProtection="1">
      <alignment horizontal="center" vertical="center"/>
      <protection locked="0"/>
    </xf>
    <xf numFmtId="168" fontId="9" fillId="16" borderId="1" xfId="0" applyNumberFormat="1" applyFont="1" applyFill="1" applyBorder="1" applyAlignment="1" applyProtection="1">
      <alignment horizontal="center" vertical="center"/>
      <protection locked="0"/>
    </xf>
    <xf numFmtId="168" fontId="10" fillId="17" borderId="1" xfId="0" applyNumberFormat="1" applyFont="1" applyFill="1" applyBorder="1" applyAlignment="1" applyProtection="1">
      <alignment horizontal="center" vertical="center"/>
      <protection locked="0"/>
    </xf>
    <xf numFmtId="17" fontId="0" fillId="20" borderId="1" xfId="0" applyNumberFormat="1" applyFill="1" applyBorder="1" applyAlignment="1" applyProtection="1">
      <alignment horizontal="center" vertical="center"/>
      <protection locked="0"/>
    </xf>
    <xf numFmtId="173" fontId="15" fillId="20" borderId="0" xfId="9" applyNumberFormat="1" applyAlignment="1" applyProtection="1">
      <alignment horizontal="left" vertical="top" wrapText="1"/>
    </xf>
    <xf numFmtId="0" fontId="15" fillId="20" borderId="0" xfId="9" applyAlignment="1" applyProtection="1">
      <alignment horizontal="left" vertical="top" wrapText="1"/>
    </xf>
    <xf numFmtId="173" fontId="0" fillId="20" borderId="0" xfId="9" applyNumberFormat="1" applyFont="1" applyBorder="1" applyAlignment="1" applyProtection="1">
      <alignment horizontal="left" vertical="top" wrapText="1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</cellXfs>
  <cellStyles count="36">
    <cellStyle name="40% - Accent1 2" xfId="30" xr:uid="{20EF1977-8C54-4A81-877E-4D69A974BC72}"/>
    <cellStyle name="40% - Accent4 2" xfId="31" xr:uid="{F6F97AE6-1563-478F-9174-40651DBD295B}"/>
    <cellStyle name="60% - Accent2 2" xfId="25" xr:uid="{D54EB791-B185-4895-A1F1-2DF3C5DF3791}"/>
    <cellStyle name="Accent1 2" xfId="24" xr:uid="{DCA6D530-CC38-49C7-ADF2-E0CBD698C7C0}"/>
    <cellStyle name="Accent4 2" xfId="26" xr:uid="{00BDB901-0C01-48F5-A4EE-B823FE9FFF4B}"/>
    <cellStyle name="Accent6 2" xfId="27" xr:uid="{A2FF874B-EE30-4C70-84DE-64C3BD410100}"/>
    <cellStyle name="Annotation_CEPATNEI" xfId="15" xr:uid="{53CFC95E-696D-4E92-B43B-C28A5D75A496}"/>
    <cellStyle name="Blank_CEPATNEI" xfId="10" xr:uid="{A7946536-9B04-4F5E-B7DF-33A5BBCCE056}"/>
    <cellStyle name="Calculation_CEPATNEI" xfId="12" xr:uid="{3B78A0F1-1D09-444F-9489-997FE9FABA0B}"/>
    <cellStyle name="ColumnHeading_CEPATNEI" xfId="8" xr:uid="{E99E7606-162F-4A0C-9EC8-15E05AEC0C45}"/>
    <cellStyle name="Comma" xfId="1" builtinId="3"/>
    <cellStyle name="Comma 2" xfId="23" xr:uid="{816F1EF1-580F-4866-BAA1-2CD70B0360F4}"/>
    <cellStyle name="Comma 2 2" xfId="34" xr:uid="{E6D9B602-A56C-4D84-86E6-7715206B5165}"/>
    <cellStyle name="Fixed_CEPATNEI" xfId="11" xr:uid="{90B75F1B-F7F1-4875-B0D6-F44E29A611FB}"/>
    <cellStyle name="Heading 2 2" xfId="21" xr:uid="{CDD7646E-A619-4A67-9F05-059BD148FFBC}"/>
    <cellStyle name="Heading 3 2" xfId="22" xr:uid="{9FB2D35E-5F66-405F-BF85-E2F58B2466D7}"/>
    <cellStyle name="Heading 4 2" xfId="18" xr:uid="{AAA5F61D-565A-4847-989A-58497DE16A2C}"/>
    <cellStyle name="Hyperlink 2" xfId="20" xr:uid="{88D9E976-24A9-4148-A536-2BD2B0C637F6}"/>
    <cellStyle name="Input 2" xfId="19" xr:uid="{FD0AD676-E343-4C0F-8467-4DD8CABD5724}"/>
    <cellStyle name="Input_CEPATNEI" xfId="9" xr:uid="{C65FFA5A-6AA9-4E17-BA3D-64F5846D2CEB}"/>
    <cellStyle name="Level 2" xfId="4" xr:uid="{00000000-0005-0000-0000-000001000000}"/>
    <cellStyle name="Level 3" xfId="3" xr:uid="{00000000-0005-0000-0000-000002000000}"/>
    <cellStyle name="LinkedTo_CEPATNEI" xfId="7" xr:uid="{048D2C5C-F4DC-4CF9-A203-696D6BB39E62}"/>
    <cellStyle name="LinksFrom_CEPATNEI" xfId="13" xr:uid="{3B8C5739-33F5-4A2E-BAD3-74CC5B9E0569}"/>
    <cellStyle name="Neutral 2" xfId="32" xr:uid="{6E2C68E5-1BE3-40FD-8CA1-994AB682EAF0}"/>
    <cellStyle name="Neutral 3" xfId="29" xr:uid="{8E86F442-2E62-42AD-8178-AFB32F64F148}"/>
    <cellStyle name="Normal" xfId="0" builtinId="0"/>
    <cellStyle name="Normal 2" xfId="5" xr:uid="{00000000-0005-0000-0000-000004000000}"/>
    <cellStyle name="Normal 3" xfId="28" xr:uid="{F3632958-0AF5-4380-B000-A2F79E326439}"/>
    <cellStyle name="Normal 3 2" xfId="33" xr:uid="{AD6A596C-FB40-4272-8563-FE0BA6523453}"/>
    <cellStyle name="Normal 3 3" xfId="35" xr:uid="{A8C917C0-DEB6-4F90-8226-2CC141117220}"/>
    <cellStyle name="Percent" xfId="2" builtinId="5"/>
    <cellStyle name="RowHeading_CEPATNEI" xfId="17" xr:uid="{56E368E5-BCFC-4BB1-B548-265A84FC4FD7}"/>
    <cellStyle name="SectionHeading_CEPATNEI" xfId="6" xr:uid="{6E57074E-4B5E-4B42-B49D-1BAFA4311CD0}"/>
    <cellStyle name="SubSection_CEPATNEI" xfId="16" xr:uid="{138FF29A-54B3-453A-9BCB-05244430B550}"/>
    <cellStyle name="Text_CEPATNEI" xfId="14" xr:uid="{3AB00265-47F8-4F60-B8D6-82A119AC2D8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FD5FF-1696-457B-BE89-06F60A3AD0B8}">
  <sheetPr>
    <tabColor theme="6" tint="0.39997558519241921"/>
  </sheetPr>
  <dimension ref="A2:I43"/>
  <sheetViews>
    <sheetView showGridLines="0" tabSelected="1" zoomScale="75" zoomScaleNormal="75" workbookViewId="0"/>
  </sheetViews>
  <sheetFormatPr defaultRowHeight="14.25" x14ac:dyDescent="0.45"/>
  <cols>
    <col min="1" max="1" width="2.73046875" customWidth="1"/>
    <col min="2" max="2" width="26.265625" bestFit="1" customWidth="1"/>
    <col min="3" max="3" width="32.1328125" bestFit="1" customWidth="1"/>
    <col min="4" max="4" width="41.1328125" customWidth="1"/>
    <col min="5" max="5" width="8.73046875" customWidth="1"/>
  </cols>
  <sheetData>
    <row r="2" spans="1:9" s="72" customFormat="1" x14ac:dyDescent="0.45">
      <c r="A2" s="69"/>
      <c r="B2" s="70" t="s">
        <v>365</v>
      </c>
      <c r="C2" s="70"/>
      <c r="D2" s="70"/>
      <c r="E2" s="71"/>
      <c r="F2" s="71"/>
      <c r="G2" s="71"/>
      <c r="H2" s="71"/>
      <c r="I2" s="70"/>
    </row>
    <row r="3" spans="1:9" x14ac:dyDescent="0.45">
      <c r="B3" t="s">
        <v>366</v>
      </c>
    </row>
    <row r="4" spans="1:9" s="72" customFormat="1" x14ac:dyDescent="0.45">
      <c r="A4" s="69"/>
      <c r="B4" s="69"/>
      <c r="C4" s="73"/>
      <c r="D4" s="73"/>
    </row>
    <row r="5" spans="1:9" x14ac:dyDescent="0.45">
      <c r="B5" s="86" t="s">
        <v>310</v>
      </c>
      <c r="C5" s="534"/>
    </row>
    <row r="6" spans="1:9" x14ac:dyDescent="0.45">
      <c r="B6" s="86" t="s">
        <v>311</v>
      </c>
      <c r="C6" s="553"/>
    </row>
    <row r="7" spans="1:9" x14ac:dyDescent="0.45">
      <c r="B7" s="81"/>
      <c r="C7" s="15"/>
    </row>
    <row r="8" spans="1:9" x14ac:dyDescent="0.45">
      <c r="B8" s="87" t="s">
        <v>313</v>
      </c>
      <c r="C8" s="10" t="str">
        <f>IF(MONTH(C6)&lt;4,YEAR(C6)-1&amp;"/"&amp;YEAR(C6)-2000,YEAR(C6)&amp;"/"&amp;YEAR(C6)+1-2000)</f>
        <v>1899/-100</v>
      </c>
    </row>
    <row r="9" spans="1:9" x14ac:dyDescent="0.45">
      <c r="C9" s="63"/>
    </row>
    <row r="10" spans="1:9" s="72" customFormat="1" x14ac:dyDescent="0.45">
      <c r="A10" s="69"/>
      <c r="B10" s="70" t="s">
        <v>367</v>
      </c>
      <c r="C10" s="70"/>
      <c r="D10" s="70"/>
      <c r="E10" s="71"/>
      <c r="F10" s="71"/>
      <c r="G10" s="71"/>
      <c r="H10" s="71"/>
      <c r="I10" s="70"/>
    </row>
    <row r="11" spans="1:9" s="72" customFormat="1" x14ac:dyDescent="0.45">
      <c r="A11" s="69"/>
      <c r="B11" s="69"/>
      <c r="C11" s="73"/>
      <c r="D11" s="73"/>
    </row>
    <row r="12" spans="1:9" s="72" customFormat="1" x14ac:dyDescent="0.45">
      <c r="A12" s="69"/>
      <c r="B12" s="89" t="s">
        <v>368</v>
      </c>
      <c r="C12" s="89" t="s">
        <v>178</v>
      </c>
      <c r="D12" s="74"/>
    </row>
    <row r="13" spans="1:9" s="72" customFormat="1" x14ac:dyDescent="0.45">
      <c r="A13" s="69"/>
      <c r="B13" s="90"/>
      <c r="C13" s="91" t="s">
        <v>369</v>
      </c>
    </row>
    <row r="14" spans="1:9" x14ac:dyDescent="0.45">
      <c r="B14" s="93" t="s">
        <v>370</v>
      </c>
      <c r="C14" s="92" t="s">
        <v>371</v>
      </c>
    </row>
    <row r="15" spans="1:9" x14ac:dyDescent="0.45">
      <c r="B15" s="94" t="s">
        <v>370</v>
      </c>
      <c r="C15" s="92" t="s">
        <v>372</v>
      </c>
    </row>
    <row r="16" spans="1:9" x14ac:dyDescent="0.45">
      <c r="B16" s="95" t="s">
        <v>370</v>
      </c>
      <c r="C16" s="92" t="s">
        <v>373</v>
      </c>
    </row>
    <row r="17" spans="1:9" x14ac:dyDescent="0.45">
      <c r="B17" s="438" t="s">
        <v>374</v>
      </c>
      <c r="C17" s="92" t="s">
        <v>408</v>
      </c>
    </row>
    <row r="18" spans="1:9" x14ac:dyDescent="0.45">
      <c r="B18" s="439" t="s">
        <v>374</v>
      </c>
      <c r="C18" s="92" t="s">
        <v>403</v>
      </c>
    </row>
    <row r="19" spans="1:9" x14ac:dyDescent="0.45">
      <c r="B19" s="442" t="s">
        <v>374</v>
      </c>
      <c r="C19" s="92" t="s">
        <v>409</v>
      </c>
    </row>
    <row r="20" spans="1:9" x14ac:dyDescent="0.45">
      <c r="B20" s="441" t="s">
        <v>374</v>
      </c>
      <c r="C20" s="92" t="s">
        <v>404</v>
      </c>
    </row>
    <row r="21" spans="1:9" x14ac:dyDescent="0.45">
      <c r="B21" s="440" t="s">
        <v>374</v>
      </c>
      <c r="C21" s="92" t="s">
        <v>402</v>
      </c>
    </row>
    <row r="22" spans="1:9" x14ac:dyDescent="0.45">
      <c r="B22" s="443" t="s">
        <v>374</v>
      </c>
      <c r="C22" s="92" t="s">
        <v>407</v>
      </c>
    </row>
    <row r="23" spans="1:9" x14ac:dyDescent="0.45">
      <c r="B23" s="444" t="s">
        <v>374</v>
      </c>
      <c r="C23" s="92" t="s">
        <v>406</v>
      </c>
    </row>
    <row r="24" spans="1:9" x14ac:dyDescent="0.45">
      <c r="B24" s="445" t="s">
        <v>374</v>
      </c>
      <c r="C24" s="92" t="s">
        <v>405</v>
      </c>
    </row>
    <row r="25" spans="1:9" x14ac:dyDescent="0.45">
      <c r="B25" s="96" t="s">
        <v>374</v>
      </c>
      <c r="C25" s="92" t="s">
        <v>375</v>
      </c>
    </row>
    <row r="26" spans="1:9" x14ac:dyDescent="0.45">
      <c r="B26" s="97" t="s">
        <v>374</v>
      </c>
      <c r="C26" s="92" t="s">
        <v>376</v>
      </c>
    </row>
    <row r="27" spans="1:9" x14ac:dyDescent="0.45">
      <c r="B27" s="98" t="s">
        <v>377</v>
      </c>
      <c r="C27" s="92" t="s">
        <v>378</v>
      </c>
    </row>
    <row r="28" spans="1:9" x14ac:dyDescent="0.45">
      <c r="B28" s="99" t="s">
        <v>377</v>
      </c>
      <c r="C28" s="92" t="s">
        <v>379</v>
      </c>
    </row>
    <row r="29" spans="1:9" x14ac:dyDescent="0.45">
      <c r="B29" s="92"/>
      <c r="C29" s="92"/>
    </row>
    <row r="30" spans="1:9" s="72" customFormat="1" x14ac:dyDescent="0.45">
      <c r="A30" s="69"/>
      <c r="B30" s="70" t="s">
        <v>333</v>
      </c>
      <c r="C30" s="70"/>
      <c r="D30" s="70"/>
      <c r="E30" s="71"/>
      <c r="F30" s="71"/>
      <c r="G30" s="71"/>
      <c r="H30" s="71"/>
      <c r="I30" s="70"/>
    </row>
    <row r="31" spans="1:9" s="72" customFormat="1" x14ac:dyDescent="0.45">
      <c r="A31" s="69"/>
      <c r="B31" s="69"/>
      <c r="C31" s="73"/>
      <c r="D31" s="73"/>
    </row>
    <row r="32" spans="1:9" s="72" customFormat="1" x14ac:dyDescent="0.45">
      <c r="A32" s="69"/>
      <c r="B32" s="85" t="s">
        <v>336</v>
      </c>
      <c r="C32" s="78">
        <v>45413</v>
      </c>
      <c r="D32" s="74"/>
    </row>
    <row r="33" spans="1:9" s="72" customFormat="1" x14ac:dyDescent="0.45">
      <c r="A33" s="69"/>
      <c r="B33" s="69"/>
      <c r="C33" s="79"/>
      <c r="D33" s="69"/>
    </row>
    <row r="34" spans="1:9" s="72" customFormat="1" x14ac:dyDescent="0.45">
      <c r="A34" s="69"/>
      <c r="B34" s="88" t="s">
        <v>337</v>
      </c>
      <c r="C34" s="80">
        <v>1</v>
      </c>
      <c r="D34" s="75"/>
    </row>
    <row r="35" spans="1:9" s="72" customFormat="1" x14ac:dyDescent="0.45">
      <c r="A35" s="69"/>
      <c r="B35" s="69"/>
      <c r="C35" s="69"/>
      <c r="D35" s="73"/>
    </row>
    <row r="36" spans="1:9" s="72" customFormat="1" x14ac:dyDescent="0.45">
      <c r="A36" s="69"/>
      <c r="B36" s="70" t="s">
        <v>334</v>
      </c>
      <c r="C36" s="70"/>
      <c r="D36" s="70"/>
      <c r="E36" s="71"/>
      <c r="F36" s="71"/>
      <c r="G36" s="71"/>
      <c r="H36" s="71"/>
      <c r="I36" s="70"/>
    </row>
    <row r="37" spans="1:9" s="72" customFormat="1" x14ac:dyDescent="0.45">
      <c r="A37" s="69"/>
      <c r="B37" s="69"/>
      <c r="C37" s="73"/>
      <c r="D37" s="69"/>
      <c r="E37" s="69"/>
    </row>
    <row r="38" spans="1:9" s="72" customFormat="1" x14ac:dyDescent="0.45">
      <c r="A38" s="69"/>
      <c r="B38" s="76" t="s">
        <v>338</v>
      </c>
      <c r="C38" s="76" t="s">
        <v>339</v>
      </c>
      <c r="D38" s="77" t="s">
        <v>335</v>
      </c>
    </row>
    <row r="39" spans="1:9" s="72" customFormat="1" ht="28.5" x14ac:dyDescent="0.45">
      <c r="A39" s="69"/>
      <c r="B39" s="554">
        <v>45413</v>
      </c>
      <c r="C39" s="555">
        <v>1</v>
      </c>
      <c r="D39" s="555" t="s">
        <v>340</v>
      </c>
    </row>
    <row r="40" spans="1:9" s="72" customFormat="1" x14ac:dyDescent="0.45">
      <c r="A40" s="69"/>
      <c r="B40" s="554"/>
      <c r="C40" s="555"/>
      <c r="D40" s="555"/>
    </row>
    <row r="41" spans="1:9" s="72" customFormat="1" x14ac:dyDescent="0.45">
      <c r="A41" s="69"/>
      <c r="B41" s="554"/>
      <c r="C41" s="555"/>
      <c r="D41" s="556"/>
    </row>
    <row r="42" spans="1:9" s="72" customFormat="1" x14ac:dyDescent="0.45">
      <c r="A42" s="69"/>
      <c r="B42" s="554"/>
      <c r="C42" s="555"/>
      <c r="D42" s="555"/>
    </row>
    <row r="43" spans="1:9" s="72" customFormat="1" x14ac:dyDescent="0.45">
      <c r="A43" s="69"/>
      <c r="B43" s="554"/>
      <c r="C43" s="555"/>
      <c r="D43" s="556"/>
    </row>
  </sheetData>
  <sheetProtection sheet="1" objects="1" scenarios="1"/>
  <dataValidations disablePrompts="1" count="2">
    <dataValidation type="date" operator="greaterThan" allowBlank="1" showInputMessage="1" showErrorMessage="1" promptTitle="Model date" prompt="Input a date" sqref="B39:B43" xr:uid="{C8E6962C-AEC2-4FD3-A5C2-532410AE612D}">
      <formula1>43028</formula1>
    </dataValidation>
    <dataValidation type="whole" operator="greaterThan" allowBlank="1" showInputMessage="1" showErrorMessage="1" errorTitle="Stage model version" error="A positive integer value has not been selected" promptTitle="Stage model version" prompt="Input must be an integer. The value should return to 1 when a new development stage is reached." sqref="C39:C43" xr:uid="{CA5A446D-79E0-4AFE-800C-CA6BCC9C8EB9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F198F-5DB1-4020-BF4A-8FDCC8F71B26}">
  <sheetPr>
    <tabColor theme="6" tint="0.39997558519241921"/>
  </sheetPr>
  <dimension ref="A2:D10"/>
  <sheetViews>
    <sheetView showGridLines="0" workbookViewId="0">
      <selection activeCell="D7" sqref="D7"/>
    </sheetView>
  </sheetViews>
  <sheetFormatPr defaultRowHeight="14.25" x14ac:dyDescent="0.45"/>
  <cols>
    <col min="1" max="1" width="20" bestFit="1" customWidth="1"/>
    <col min="2" max="2" width="14.59765625" customWidth="1"/>
    <col min="3" max="3" width="14.3984375" bestFit="1" customWidth="1"/>
    <col min="4" max="4" width="72.265625" bestFit="1" customWidth="1"/>
  </cols>
  <sheetData>
    <row r="2" spans="1:4" x14ac:dyDescent="0.45">
      <c r="A2" s="89" t="s">
        <v>343</v>
      </c>
      <c r="B2" s="89" t="s">
        <v>344</v>
      </c>
      <c r="C2" s="89" t="s">
        <v>352</v>
      </c>
      <c r="D2" s="89" t="s">
        <v>345</v>
      </c>
    </row>
    <row r="3" spans="1:4" ht="24" customHeight="1" x14ac:dyDescent="0.45">
      <c r="A3" s="83" t="s">
        <v>346</v>
      </c>
      <c r="B3" s="83" t="s">
        <v>351</v>
      </c>
      <c r="C3" s="83" t="s">
        <v>347</v>
      </c>
      <c r="D3" s="82" t="s">
        <v>348</v>
      </c>
    </row>
    <row r="4" spans="1:4" ht="24.75" customHeight="1" x14ac:dyDescent="0.45">
      <c r="A4" s="83" t="s">
        <v>346</v>
      </c>
      <c r="B4" s="83" t="s">
        <v>350</v>
      </c>
      <c r="C4" s="83" t="s">
        <v>347</v>
      </c>
      <c r="D4" s="82" t="s">
        <v>349</v>
      </c>
    </row>
    <row r="5" spans="1:4" ht="26.25" customHeight="1" x14ac:dyDescent="0.45">
      <c r="A5" s="83" t="s">
        <v>353</v>
      </c>
      <c r="B5" s="83" t="s">
        <v>354</v>
      </c>
      <c r="C5" s="83" t="s">
        <v>347</v>
      </c>
      <c r="D5" s="82" t="s">
        <v>392</v>
      </c>
    </row>
    <row r="6" spans="1:4" ht="30.75" customHeight="1" x14ac:dyDescent="0.45">
      <c r="A6" s="83" t="s">
        <v>355</v>
      </c>
      <c r="B6" s="83" t="s">
        <v>354</v>
      </c>
      <c r="C6" s="83" t="s">
        <v>347</v>
      </c>
      <c r="D6" s="82" t="s">
        <v>356</v>
      </c>
    </row>
    <row r="7" spans="1:4" ht="59.25" customHeight="1" x14ac:dyDescent="0.45">
      <c r="A7" s="83" t="s">
        <v>390</v>
      </c>
      <c r="B7" s="83" t="s">
        <v>354</v>
      </c>
      <c r="C7" s="83" t="s">
        <v>347</v>
      </c>
      <c r="D7" s="84" t="s">
        <v>391</v>
      </c>
    </row>
    <row r="8" spans="1:4" ht="78" customHeight="1" x14ac:dyDescent="0.45">
      <c r="A8" s="83" t="s">
        <v>357</v>
      </c>
      <c r="B8" s="83" t="s">
        <v>358</v>
      </c>
      <c r="C8" s="83" t="s">
        <v>347</v>
      </c>
      <c r="D8" s="84" t="s">
        <v>359</v>
      </c>
    </row>
    <row r="9" spans="1:4" ht="57" customHeight="1" x14ac:dyDescent="0.45">
      <c r="A9" s="83" t="s">
        <v>357</v>
      </c>
      <c r="B9" s="83" t="s">
        <v>361</v>
      </c>
      <c r="C9" s="83" t="s">
        <v>360</v>
      </c>
      <c r="D9" s="84" t="s">
        <v>363</v>
      </c>
    </row>
    <row r="10" spans="1:4" ht="44.25" customHeight="1" x14ac:dyDescent="0.45">
      <c r="A10" s="83" t="s">
        <v>357</v>
      </c>
      <c r="B10" s="83" t="s">
        <v>364</v>
      </c>
      <c r="C10" s="83" t="s">
        <v>360</v>
      </c>
      <c r="D10" s="84" t="s">
        <v>362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79998168889431442"/>
    <pageSetUpPr fitToPage="1"/>
  </sheetPr>
  <dimension ref="A1:J107"/>
  <sheetViews>
    <sheetView zoomScale="80" zoomScaleNormal="80" workbookViewId="0">
      <pane xSplit="3" ySplit="5" topLeftCell="D6" activePane="bottomRight" state="frozen"/>
      <selection activeCell="I40" sqref="I40"/>
      <selection pane="topRight" activeCell="I40" sqref="I40"/>
      <selection pane="bottomLeft" activeCell="I40" sqref="I40"/>
      <selection pane="bottomRight"/>
    </sheetView>
  </sheetViews>
  <sheetFormatPr defaultRowHeight="14.25" outlineLevelRow="1" x14ac:dyDescent="0.45"/>
  <cols>
    <col min="1" max="1" width="86.73046875" style="7" bestFit="1" customWidth="1"/>
    <col min="2" max="2" width="19.86328125" style="15" bestFit="1" customWidth="1"/>
    <col min="3" max="3" width="19.73046875" style="15" bestFit="1" customWidth="1"/>
    <col min="4" max="5" width="11.3984375" style="15" bestFit="1" customWidth="1"/>
    <col min="6" max="7" width="11.73046875" style="15" bestFit="1" customWidth="1"/>
    <col min="8" max="8" width="11.3984375" style="15" customWidth="1"/>
    <col min="9" max="9" width="11.73046875" style="15" bestFit="1" customWidth="1"/>
    <col min="10" max="10" width="89.1328125" style="41" customWidth="1"/>
  </cols>
  <sheetData>
    <row r="1" spans="1:10" x14ac:dyDescent="0.45">
      <c r="A1" s="64" t="s">
        <v>310</v>
      </c>
      <c r="B1" s="65">
        <f>Cover!C5</f>
        <v>0</v>
      </c>
    </row>
    <row r="2" spans="1:10" x14ac:dyDescent="0.45">
      <c r="A2" s="64" t="s">
        <v>311</v>
      </c>
      <c r="B2" s="66">
        <f>Cover!C6</f>
        <v>0</v>
      </c>
    </row>
    <row r="3" spans="1:10" ht="14.65" thickBot="1" x14ac:dyDescent="0.5">
      <c r="A3" s="64" t="s">
        <v>312</v>
      </c>
      <c r="B3" s="65" t="s">
        <v>314</v>
      </c>
    </row>
    <row r="4" spans="1:10" x14ac:dyDescent="0.45">
      <c r="A4" s="100" t="s">
        <v>87</v>
      </c>
      <c r="B4" s="101"/>
      <c r="C4" s="169"/>
      <c r="D4" s="171" t="str">
        <f>LEFT(E4,4)-1&amp;"/"&amp;RIGHT(E4,2)-1</f>
        <v>1898/-1</v>
      </c>
      <c r="E4" s="102" t="str">
        <f>Cover!C8</f>
        <v>1899/-100</v>
      </c>
      <c r="F4" s="102" t="str">
        <f>LEFT(E4,4)+1&amp;"/"&amp;RIGHT(E4,2)+1</f>
        <v>1900/1</v>
      </c>
      <c r="G4" s="102" t="e">
        <f t="shared" ref="G4:I4" si="0">LEFT(F4,4)+1&amp;"/"&amp;RIGHT(F4,2)+1</f>
        <v>#VALUE!</v>
      </c>
      <c r="H4" s="102" t="e">
        <f t="shared" si="0"/>
        <v>#VALUE!</v>
      </c>
      <c r="I4" s="103" t="e">
        <f t="shared" si="0"/>
        <v>#VALUE!</v>
      </c>
      <c r="J4" s="110" t="s">
        <v>305</v>
      </c>
    </row>
    <row r="5" spans="1:10" ht="14.65" thickBot="1" x14ac:dyDescent="0.5">
      <c r="A5" s="104"/>
      <c r="B5" s="105"/>
      <c r="C5" s="170"/>
      <c r="D5" s="172" t="s">
        <v>318</v>
      </c>
      <c r="E5" s="106" t="s">
        <v>317</v>
      </c>
      <c r="F5" s="106" t="s">
        <v>319</v>
      </c>
      <c r="G5" s="106" t="s">
        <v>320</v>
      </c>
      <c r="H5" s="106" t="s">
        <v>321</v>
      </c>
      <c r="I5" s="107" t="s">
        <v>322</v>
      </c>
      <c r="J5" s="111"/>
    </row>
    <row r="6" spans="1:10" outlineLevel="1" x14ac:dyDescent="0.45">
      <c r="A6" s="361" t="s">
        <v>88</v>
      </c>
      <c r="B6" s="320" t="s">
        <v>1</v>
      </c>
      <c r="C6" s="295"/>
      <c r="D6" s="454"/>
      <c r="E6" s="455"/>
      <c r="F6" s="455"/>
      <c r="G6" s="455"/>
      <c r="H6" s="455"/>
      <c r="I6" s="456"/>
      <c r="J6" s="400" t="s">
        <v>200</v>
      </c>
    </row>
    <row r="7" spans="1:10" outlineLevel="1" x14ac:dyDescent="0.45">
      <c r="A7" s="362" t="s">
        <v>89</v>
      </c>
      <c r="B7" s="324" t="s">
        <v>1</v>
      </c>
      <c r="C7" s="299"/>
      <c r="D7" s="457"/>
      <c r="E7" s="458"/>
      <c r="F7" s="458"/>
      <c r="G7" s="458"/>
      <c r="H7" s="458"/>
      <c r="I7" s="459"/>
      <c r="J7" s="401" t="s">
        <v>201</v>
      </c>
    </row>
    <row r="8" spans="1:10" outlineLevel="1" x14ac:dyDescent="0.45">
      <c r="A8" s="362" t="s">
        <v>90</v>
      </c>
      <c r="B8" s="324" t="s">
        <v>1</v>
      </c>
      <c r="C8" s="299"/>
      <c r="D8" s="457"/>
      <c r="E8" s="458"/>
      <c r="F8" s="458"/>
      <c r="G8" s="458"/>
      <c r="H8" s="458"/>
      <c r="I8" s="459"/>
      <c r="J8" s="401" t="s">
        <v>202</v>
      </c>
    </row>
    <row r="9" spans="1:10" outlineLevel="1" x14ac:dyDescent="0.45">
      <c r="A9" s="362" t="s">
        <v>91</v>
      </c>
      <c r="B9" s="324" t="s">
        <v>1</v>
      </c>
      <c r="C9" s="299"/>
      <c r="D9" s="457"/>
      <c r="E9" s="458"/>
      <c r="F9" s="458"/>
      <c r="G9" s="458"/>
      <c r="H9" s="458"/>
      <c r="I9" s="459"/>
      <c r="J9" s="401" t="s">
        <v>203</v>
      </c>
    </row>
    <row r="10" spans="1:10" outlineLevel="1" x14ac:dyDescent="0.45">
      <c r="A10" s="362" t="s">
        <v>92</v>
      </c>
      <c r="B10" s="324" t="s">
        <v>1</v>
      </c>
      <c r="C10" s="299"/>
      <c r="D10" s="457"/>
      <c r="E10" s="458"/>
      <c r="F10" s="458"/>
      <c r="G10" s="458"/>
      <c r="H10" s="458"/>
      <c r="I10" s="459"/>
      <c r="J10" s="401" t="s">
        <v>204</v>
      </c>
    </row>
    <row r="11" spans="1:10" outlineLevel="1" x14ac:dyDescent="0.45">
      <c r="A11" s="362" t="s">
        <v>93</v>
      </c>
      <c r="B11" s="324" t="s">
        <v>1</v>
      </c>
      <c r="C11" s="299"/>
      <c r="D11" s="457"/>
      <c r="E11" s="458"/>
      <c r="F11" s="458"/>
      <c r="G11" s="458"/>
      <c r="H11" s="458"/>
      <c r="I11" s="459"/>
      <c r="J11" s="401" t="s">
        <v>205</v>
      </c>
    </row>
    <row r="12" spans="1:10" outlineLevel="1" x14ac:dyDescent="0.45">
      <c r="A12" s="363" t="s">
        <v>94</v>
      </c>
      <c r="B12" s="328" t="s">
        <v>1</v>
      </c>
      <c r="C12" s="303"/>
      <c r="D12" s="460"/>
      <c r="E12" s="461"/>
      <c r="F12" s="461"/>
      <c r="G12" s="461"/>
      <c r="H12" s="461"/>
      <c r="I12" s="462"/>
      <c r="J12" s="402" t="s">
        <v>206</v>
      </c>
    </row>
    <row r="13" spans="1:10" ht="14.65" thickBot="1" x14ac:dyDescent="0.5">
      <c r="A13" s="365" t="s">
        <v>95</v>
      </c>
      <c r="B13" s="307" t="s">
        <v>1</v>
      </c>
      <c r="C13" s="308"/>
      <c r="D13" s="403">
        <f>SUM(D6:D12)</f>
        <v>0</v>
      </c>
      <c r="E13" s="309">
        <f>SUM(E6:E12)</f>
        <v>0</v>
      </c>
      <c r="F13" s="309">
        <f t="shared" ref="F13:I13" si="1">SUM(F6:F12)</f>
        <v>0</v>
      </c>
      <c r="G13" s="309">
        <f t="shared" si="1"/>
        <v>0</v>
      </c>
      <c r="H13" s="309">
        <f t="shared" si="1"/>
        <v>0</v>
      </c>
      <c r="I13" s="310">
        <f t="shared" si="1"/>
        <v>0</v>
      </c>
      <c r="J13" s="404" t="s">
        <v>272</v>
      </c>
    </row>
    <row r="14" spans="1:10" outlineLevel="1" x14ac:dyDescent="0.45">
      <c r="A14" s="366" t="s">
        <v>97</v>
      </c>
      <c r="B14" s="312" t="s">
        <v>1</v>
      </c>
      <c r="C14" s="313" t="s">
        <v>291</v>
      </c>
      <c r="D14" s="454"/>
      <c r="E14" s="455"/>
      <c r="F14" s="455"/>
      <c r="G14" s="455"/>
      <c r="H14" s="455"/>
      <c r="I14" s="456"/>
      <c r="J14" s="405" t="s">
        <v>207</v>
      </c>
    </row>
    <row r="15" spans="1:10" outlineLevel="1" x14ac:dyDescent="0.45">
      <c r="A15" s="367" t="s">
        <v>98</v>
      </c>
      <c r="B15" s="314" t="s">
        <v>1</v>
      </c>
      <c r="C15" s="315" t="s">
        <v>292</v>
      </c>
      <c r="D15" s="457"/>
      <c r="E15" s="458"/>
      <c r="F15" s="458"/>
      <c r="G15" s="458"/>
      <c r="H15" s="458"/>
      <c r="I15" s="459"/>
      <c r="J15" s="406" t="s">
        <v>208</v>
      </c>
    </row>
    <row r="16" spans="1:10" outlineLevel="1" x14ac:dyDescent="0.45">
      <c r="A16" s="367" t="s">
        <v>99</v>
      </c>
      <c r="B16" s="314" t="s">
        <v>1</v>
      </c>
      <c r="C16" s="315" t="s">
        <v>293</v>
      </c>
      <c r="D16" s="457"/>
      <c r="E16" s="458"/>
      <c r="F16" s="458"/>
      <c r="G16" s="458"/>
      <c r="H16" s="458"/>
      <c r="I16" s="459"/>
      <c r="J16" s="406" t="s">
        <v>209</v>
      </c>
    </row>
    <row r="17" spans="1:10" outlineLevel="1" x14ac:dyDescent="0.45">
      <c r="A17" s="367" t="s">
        <v>100</v>
      </c>
      <c r="B17" s="314" t="s">
        <v>1</v>
      </c>
      <c r="C17" s="315" t="s">
        <v>294</v>
      </c>
      <c r="D17" s="457"/>
      <c r="E17" s="458"/>
      <c r="F17" s="458"/>
      <c r="G17" s="458"/>
      <c r="H17" s="458"/>
      <c r="I17" s="459"/>
      <c r="J17" s="406" t="s">
        <v>210</v>
      </c>
    </row>
    <row r="18" spans="1:10" outlineLevel="1" x14ac:dyDescent="0.45">
      <c r="A18" s="367" t="s">
        <v>101</v>
      </c>
      <c r="B18" s="314" t="s">
        <v>1</v>
      </c>
      <c r="C18" s="315" t="s">
        <v>295</v>
      </c>
      <c r="D18" s="457"/>
      <c r="E18" s="458"/>
      <c r="F18" s="458"/>
      <c r="G18" s="458"/>
      <c r="H18" s="458"/>
      <c r="I18" s="459"/>
      <c r="J18" s="406" t="s">
        <v>211</v>
      </c>
    </row>
    <row r="19" spans="1:10" outlineLevel="1" x14ac:dyDescent="0.45">
      <c r="A19" s="367" t="s">
        <v>102</v>
      </c>
      <c r="B19" s="314" t="s">
        <v>1</v>
      </c>
      <c r="C19" s="315" t="s">
        <v>296</v>
      </c>
      <c r="D19" s="457"/>
      <c r="E19" s="458"/>
      <c r="F19" s="458"/>
      <c r="G19" s="458"/>
      <c r="H19" s="458"/>
      <c r="I19" s="459"/>
      <c r="J19" s="406" t="s">
        <v>212</v>
      </c>
    </row>
    <row r="20" spans="1:10" outlineLevel="1" x14ac:dyDescent="0.45">
      <c r="A20" s="368" t="s">
        <v>103</v>
      </c>
      <c r="B20" s="316" t="s">
        <v>1</v>
      </c>
      <c r="C20" s="317" t="s">
        <v>297</v>
      </c>
      <c r="D20" s="460"/>
      <c r="E20" s="461"/>
      <c r="F20" s="461"/>
      <c r="G20" s="461"/>
      <c r="H20" s="461"/>
      <c r="I20" s="462"/>
      <c r="J20" s="407" t="s">
        <v>213</v>
      </c>
    </row>
    <row r="21" spans="1:10" x14ac:dyDescent="0.45">
      <c r="A21" s="369" t="s">
        <v>104</v>
      </c>
      <c r="B21" s="25" t="s">
        <v>1</v>
      </c>
      <c r="C21" s="49"/>
      <c r="D21" s="173">
        <f>SUM(D14:D20)</f>
        <v>0</v>
      </c>
      <c r="E21" s="129">
        <f>SUM(E14:E20)</f>
        <v>0</v>
      </c>
      <c r="F21" s="129">
        <f t="shared" ref="F21" si="2">SUM(F14:F20)</f>
        <v>0</v>
      </c>
      <c r="G21" s="129">
        <f t="shared" ref="G21" si="3">SUM(G14:G20)</f>
        <v>0</v>
      </c>
      <c r="H21" s="129">
        <f t="shared" ref="H21" si="4">SUM(H14:H20)</f>
        <v>0</v>
      </c>
      <c r="I21" s="130">
        <f t="shared" ref="I21" si="5">SUM(I14:I20)</f>
        <v>0</v>
      </c>
      <c r="J21" s="31" t="s">
        <v>273</v>
      </c>
    </row>
    <row r="22" spans="1:10" x14ac:dyDescent="0.45">
      <c r="A22" s="369" t="s">
        <v>306</v>
      </c>
      <c r="B22" s="25" t="s">
        <v>259</v>
      </c>
      <c r="C22" s="49" t="s">
        <v>307</v>
      </c>
      <c r="D22" s="463"/>
      <c r="E22" s="464"/>
      <c r="F22" s="464"/>
      <c r="G22" s="464"/>
      <c r="H22" s="464"/>
      <c r="I22" s="465"/>
      <c r="J22" s="31" t="s">
        <v>307</v>
      </c>
    </row>
    <row r="23" spans="1:10" ht="28.9" thickBot="1" x14ac:dyDescent="0.5">
      <c r="A23" s="360" t="s">
        <v>107</v>
      </c>
      <c r="B23" s="26" t="s">
        <v>1</v>
      </c>
      <c r="C23" s="50"/>
      <c r="D23" s="173">
        <f>IF(D21&gt;0,(D21-D13)*D22+D13,D13)</f>
        <v>0</v>
      </c>
      <c r="E23" s="129">
        <f>IF(E21&gt;0,(E21-E13)*E22+E13,E13)</f>
        <v>0</v>
      </c>
      <c r="F23" s="129">
        <f t="shared" ref="F23:I23" si="6">IF(F21&gt;0,(F21-F13)*F22+F13,F13)</f>
        <v>0</v>
      </c>
      <c r="G23" s="129">
        <f t="shared" si="6"/>
        <v>0</v>
      </c>
      <c r="H23" s="129">
        <f t="shared" si="6"/>
        <v>0</v>
      </c>
      <c r="I23" s="130">
        <f t="shared" si="6"/>
        <v>0</v>
      </c>
      <c r="J23" s="32" t="s">
        <v>308</v>
      </c>
    </row>
    <row r="24" spans="1:10" x14ac:dyDescent="0.45">
      <c r="A24" s="359" t="s">
        <v>260</v>
      </c>
      <c r="B24" s="45" t="s">
        <v>259</v>
      </c>
      <c r="C24" s="51"/>
      <c r="D24" s="466"/>
      <c r="E24" s="467"/>
      <c r="F24" s="467"/>
      <c r="G24" s="467"/>
      <c r="H24" s="467"/>
      <c r="I24" s="468"/>
      <c r="J24" s="48" t="s">
        <v>262</v>
      </c>
    </row>
    <row r="25" spans="1:10" ht="14.65" thickBot="1" x14ac:dyDescent="0.5">
      <c r="A25" s="364" t="s">
        <v>106</v>
      </c>
      <c r="B25" s="318" t="s">
        <v>1</v>
      </c>
      <c r="C25" s="319"/>
      <c r="D25" s="403">
        <f>(1-D24)*D23</f>
        <v>0</v>
      </c>
      <c r="E25" s="309">
        <f>(1-E24)*E23</f>
        <v>0</v>
      </c>
      <c r="F25" s="309">
        <f t="shared" ref="F25:I25" si="7">(1-F24)*F23</f>
        <v>0</v>
      </c>
      <c r="G25" s="309">
        <f t="shared" si="7"/>
        <v>0</v>
      </c>
      <c r="H25" s="309">
        <f t="shared" si="7"/>
        <v>0</v>
      </c>
      <c r="I25" s="310">
        <f t="shared" si="7"/>
        <v>0</v>
      </c>
      <c r="J25" s="408" t="s">
        <v>264</v>
      </c>
    </row>
    <row r="26" spans="1:10" outlineLevel="1" x14ac:dyDescent="0.45">
      <c r="A26" s="361" t="s">
        <v>88</v>
      </c>
      <c r="B26" s="320" t="s">
        <v>1</v>
      </c>
      <c r="C26" s="321"/>
      <c r="D26" s="454"/>
      <c r="E26" s="469"/>
      <c r="F26" s="469"/>
      <c r="G26" s="469"/>
      <c r="H26" s="469"/>
      <c r="I26" s="470"/>
      <c r="J26" s="409" t="s">
        <v>214</v>
      </c>
    </row>
    <row r="27" spans="1:10" outlineLevel="1" x14ac:dyDescent="0.45">
      <c r="A27" s="362" t="s">
        <v>89</v>
      </c>
      <c r="B27" s="324" t="s">
        <v>1</v>
      </c>
      <c r="C27" s="325"/>
      <c r="D27" s="471"/>
      <c r="E27" s="472"/>
      <c r="F27" s="472"/>
      <c r="G27" s="472"/>
      <c r="H27" s="472"/>
      <c r="I27" s="473"/>
      <c r="J27" s="410" t="s">
        <v>215</v>
      </c>
    </row>
    <row r="28" spans="1:10" outlineLevel="1" x14ac:dyDescent="0.45">
      <c r="A28" s="362" t="s">
        <v>90</v>
      </c>
      <c r="B28" s="324" t="s">
        <v>1</v>
      </c>
      <c r="C28" s="325"/>
      <c r="D28" s="471"/>
      <c r="E28" s="472"/>
      <c r="F28" s="472"/>
      <c r="G28" s="472"/>
      <c r="H28" s="472"/>
      <c r="I28" s="473"/>
      <c r="J28" s="410" t="s">
        <v>216</v>
      </c>
    </row>
    <row r="29" spans="1:10" outlineLevel="1" x14ac:dyDescent="0.45">
      <c r="A29" s="362" t="s">
        <v>91</v>
      </c>
      <c r="B29" s="324" t="s">
        <v>1</v>
      </c>
      <c r="C29" s="325"/>
      <c r="D29" s="471"/>
      <c r="E29" s="472"/>
      <c r="F29" s="472"/>
      <c r="G29" s="472"/>
      <c r="H29" s="472"/>
      <c r="I29" s="473"/>
      <c r="J29" s="410" t="s">
        <v>217</v>
      </c>
    </row>
    <row r="30" spans="1:10" outlineLevel="1" x14ac:dyDescent="0.45">
      <c r="A30" s="362" t="s">
        <v>92</v>
      </c>
      <c r="B30" s="324" t="s">
        <v>1</v>
      </c>
      <c r="C30" s="325"/>
      <c r="D30" s="471"/>
      <c r="E30" s="472"/>
      <c r="F30" s="472"/>
      <c r="G30" s="472"/>
      <c r="H30" s="472"/>
      <c r="I30" s="473"/>
      <c r="J30" s="410" t="s">
        <v>218</v>
      </c>
    </row>
    <row r="31" spans="1:10" outlineLevel="1" x14ac:dyDescent="0.45">
      <c r="A31" s="362" t="s">
        <v>93</v>
      </c>
      <c r="B31" s="324" t="s">
        <v>1</v>
      </c>
      <c r="C31" s="325"/>
      <c r="D31" s="471"/>
      <c r="E31" s="472"/>
      <c r="F31" s="472"/>
      <c r="G31" s="472"/>
      <c r="H31" s="472"/>
      <c r="I31" s="473"/>
      <c r="J31" s="410" t="s">
        <v>219</v>
      </c>
    </row>
    <row r="32" spans="1:10" outlineLevel="1" x14ac:dyDescent="0.45">
      <c r="A32" s="363" t="s">
        <v>94</v>
      </c>
      <c r="B32" s="328" t="s">
        <v>1</v>
      </c>
      <c r="C32" s="329"/>
      <c r="D32" s="474"/>
      <c r="E32" s="475"/>
      <c r="F32" s="475"/>
      <c r="G32" s="475"/>
      <c r="H32" s="475"/>
      <c r="I32" s="476"/>
      <c r="J32" s="411" t="s">
        <v>220</v>
      </c>
    </row>
    <row r="33" spans="1:10" ht="14.65" thickBot="1" x14ac:dyDescent="0.5">
      <c r="A33" s="365" t="s">
        <v>96</v>
      </c>
      <c r="B33" s="307" t="s">
        <v>1</v>
      </c>
      <c r="C33" s="308"/>
      <c r="D33" s="403">
        <f>SUM(D26:D32)</f>
        <v>0</v>
      </c>
      <c r="E33" s="309">
        <f>SUM(E26:E32)</f>
        <v>0</v>
      </c>
      <c r="F33" s="309">
        <f t="shared" ref="F33" si="8">SUM(F26:F32)</f>
        <v>0</v>
      </c>
      <c r="G33" s="309">
        <f t="shared" ref="G33" si="9">SUM(G26:G32)</f>
        <v>0</v>
      </c>
      <c r="H33" s="309">
        <f t="shared" ref="H33" si="10">SUM(H26:H32)</f>
        <v>0</v>
      </c>
      <c r="I33" s="310">
        <f t="shared" ref="I33" si="11">SUM(I26:I32)</f>
        <v>0</v>
      </c>
      <c r="J33" s="404" t="s">
        <v>274</v>
      </c>
    </row>
    <row r="34" spans="1:10" outlineLevel="1" x14ac:dyDescent="0.45">
      <c r="A34" s="366" t="s">
        <v>97</v>
      </c>
      <c r="B34" s="312" t="s">
        <v>1</v>
      </c>
      <c r="C34" s="313" t="s">
        <v>298</v>
      </c>
      <c r="D34" s="477"/>
      <c r="E34" s="469"/>
      <c r="F34" s="469"/>
      <c r="G34" s="469"/>
      <c r="H34" s="469"/>
      <c r="I34" s="470"/>
      <c r="J34" s="412" t="s">
        <v>221</v>
      </c>
    </row>
    <row r="35" spans="1:10" outlineLevel="1" x14ac:dyDescent="0.45">
      <c r="A35" s="367" t="s">
        <v>98</v>
      </c>
      <c r="B35" s="314" t="s">
        <v>1</v>
      </c>
      <c r="C35" s="315" t="s">
        <v>299</v>
      </c>
      <c r="D35" s="471"/>
      <c r="E35" s="472"/>
      <c r="F35" s="472"/>
      <c r="G35" s="472"/>
      <c r="H35" s="472"/>
      <c r="I35" s="473"/>
      <c r="J35" s="413" t="s">
        <v>222</v>
      </c>
    </row>
    <row r="36" spans="1:10" outlineLevel="1" x14ac:dyDescent="0.45">
      <c r="A36" s="367" t="s">
        <v>99</v>
      </c>
      <c r="B36" s="314" t="s">
        <v>1</v>
      </c>
      <c r="C36" s="315" t="s">
        <v>300</v>
      </c>
      <c r="D36" s="471"/>
      <c r="E36" s="472"/>
      <c r="F36" s="472"/>
      <c r="G36" s="472"/>
      <c r="H36" s="472"/>
      <c r="I36" s="473"/>
      <c r="J36" s="413" t="s">
        <v>223</v>
      </c>
    </row>
    <row r="37" spans="1:10" outlineLevel="1" x14ac:dyDescent="0.45">
      <c r="A37" s="367" t="s">
        <v>100</v>
      </c>
      <c r="B37" s="314" t="s">
        <v>1</v>
      </c>
      <c r="C37" s="315" t="s">
        <v>301</v>
      </c>
      <c r="D37" s="471"/>
      <c r="E37" s="472"/>
      <c r="F37" s="472"/>
      <c r="G37" s="472"/>
      <c r="H37" s="472"/>
      <c r="I37" s="473"/>
      <c r="J37" s="413" t="s">
        <v>224</v>
      </c>
    </row>
    <row r="38" spans="1:10" outlineLevel="1" x14ac:dyDescent="0.45">
      <c r="A38" s="367" t="s">
        <v>101</v>
      </c>
      <c r="B38" s="314" t="s">
        <v>1</v>
      </c>
      <c r="C38" s="315" t="s">
        <v>302</v>
      </c>
      <c r="D38" s="471"/>
      <c r="E38" s="472"/>
      <c r="F38" s="472"/>
      <c r="G38" s="472"/>
      <c r="H38" s="472"/>
      <c r="I38" s="473"/>
      <c r="J38" s="413" t="s">
        <v>225</v>
      </c>
    </row>
    <row r="39" spans="1:10" outlineLevel="1" x14ac:dyDescent="0.45">
      <c r="A39" s="367" t="s">
        <v>102</v>
      </c>
      <c r="B39" s="314" t="s">
        <v>1</v>
      </c>
      <c r="C39" s="315" t="s">
        <v>303</v>
      </c>
      <c r="D39" s="471"/>
      <c r="E39" s="472"/>
      <c r="F39" s="472"/>
      <c r="G39" s="472"/>
      <c r="H39" s="472"/>
      <c r="I39" s="473"/>
      <c r="J39" s="413" t="s">
        <v>226</v>
      </c>
    </row>
    <row r="40" spans="1:10" outlineLevel="1" x14ac:dyDescent="0.45">
      <c r="A40" s="368" t="s">
        <v>103</v>
      </c>
      <c r="B40" s="316" t="s">
        <v>1</v>
      </c>
      <c r="C40" s="317" t="s">
        <v>304</v>
      </c>
      <c r="D40" s="474"/>
      <c r="E40" s="475"/>
      <c r="F40" s="475"/>
      <c r="G40" s="475"/>
      <c r="H40" s="475"/>
      <c r="I40" s="476"/>
      <c r="J40" s="414" t="s">
        <v>227</v>
      </c>
    </row>
    <row r="41" spans="1:10" x14ac:dyDescent="0.45">
      <c r="A41" s="369" t="s">
        <v>105</v>
      </c>
      <c r="B41" s="25" t="s">
        <v>1</v>
      </c>
      <c r="C41" s="49"/>
      <c r="D41" s="173">
        <f>SUM(D34:D40)</f>
        <v>0</v>
      </c>
      <c r="E41" s="129">
        <f>SUM(E34:E40)</f>
        <v>0</v>
      </c>
      <c r="F41" s="129">
        <f t="shared" ref="F41" si="12">SUM(F34:F40)</f>
        <v>0</v>
      </c>
      <c r="G41" s="129">
        <f t="shared" ref="G41" si="13">SUM(G34:G40)</f>
        <v>0</v>
      </c>
      <c r="H41" s="129">
        <f t="shared" ref="H41" si="14">SUM(H34:H40)</f>
        <v>0</v>
      </c>
      <c r="I41" s="130">
        <f t="shared" ref="I41" si="15">SUM(I34:I40)</f>
        <v>0</v>
      </c>
      <c r="J41" s="31" t="s">
        <v>275</v>
      </c>
    </row>
    <row r="42" spans="1:10" x14ac:dyDescent="0.45">
      <c r="A42" s="369" t="s">
        <v>306</v>
      </c>
      <c r="B42" s="25" t="s">
        <v>259</v>
      </c>
      <c r="C42" s="49" t="s">
        <v>307</v>
      </c>
      <c r="D42" s="268">
        <f>D22</f>
        <v>0</v>
      </c>
      <c r="E42" s="269">
        <f>E22</f>
        <v>0</v>
      </c>
      <c r="F42" s="269">
        <f t="shared" ref="F42:I42" si="16">F22</f>
        <v>0</v>
      </c>
      <c r="G42" s="269">
        <f t="shared" si="16"/>
        <v>0</v>
      </c>
      <c r="H42" s="269">
        <f t="shared" si="16"/>
        <v>0</v>
      </c>
      <c r="I42" s="270">
        <f t="shared" si="16"/>
        <v>0</v>
      </c>
      <c r="J42" s="31" t="s">
        <v>307</v>
      </c>
    </row>
    <row r="43" spans="1:10" ht="28.9" thickBot="1" x14ac:dyDescent="0.5">
      <c r="A43" s="360" t="s">
        <v>108</v>
      </c>
      <c r="B43" s="26" t="s">
        <v>1</v>
      </c>
      <c r="C43" s="50"/>
      <c r="D43" s="173">
        <f>IF(D41&gt;0,(D41-D33)*D42+D33,D33)</f>
        <v>0</v>
      </c>
      <c r="E43" s="129">
        <f>IF(E41&gt;0,(E41-E33)*E42+E33,E33)</f>
        <v>0</v>
      </c>
      <c r="F43" s="129">
        <f t="shared" ref="F43:I43" si="17">IF(F41&gt;0,(F41-F33)*F42+F33,F33)</f>
        <v>0</v>
      </c>
      <c r="G43" s="129">
        <f t="shared" si="17"/>
        <v>0</v>
      </c>
      <c r="H43" s="129">
        <f t="shared" si="17"/>
        <v>0</v>
      </c>
      <c r="I43" s="130">
        <f t="shared" si="17"/>
        <v>0</v>
      </c>
      <c r="J43" s="32" t="s">
        <v>309</v>
      </c>
    </row>
    <row r="44" spans="1:10" x14ac:dyDescent="0.45">
      <c r="A44" s="359" t="s">
        <v>261</v>
      </c>
      <c r="B44" s="45" t="s">
        <v>259</v>
      </c>
      <c r="C44" s="51"/>
      <c r="D44" s="466"/>
      <c r="E44" s="467"/>
      <c r="F44" s="478"/>
      <c r="G44" s="478"/>
      <c r="H44" s="478"/>
      <c r="I44" s="468"/>
      <c r="J44" s="48" t="s">
        <v>263</v>
      </c>
    </row>
    <row r="45" spans="1:10" ht="14.65" thickBot="1" x14ac:dyDescent="0.5">
      <c r="A45" s="357" t="s">
        <v>109</v>
      </c>
      <c r="B45" s="27" t="s">
        <v>1</v>
      </c>
      <c r="C45" s="52"/>
      <c r="D45" s="173">
        <f>(1-D44)*D43</f>
        <v>0</v>
      </c>
      <c r="E45" s="129">
        <f>(1-E44)*E43</f>
        <v>0</v>
      </c>
      <c r="F45" s="129">
        <f t="shared" ref="F45:G45" si="18">(1-F44)*F43</f>
        <v>0</v>
      </c>
      <c r="G45" s="129">
        <f t="shared" si="18"/>
        <v>0</v>
      </c>
      <c r="H45" s="129">
        <f t="shared" ref="H45" si="19">(1-H44)*H43</f>
        <v>0</v>
      </c>
      <c r="I45" s="130">
        <f t="shared" ref="I45" si="20">(1-I44)*I43</f>
        <v>0</v>
      </c>
      <c r="J45" s="33" t="s">
        <v>265</v>
      </c>
    </row>
    <row r="46" spans="1:10" ht="14.65" thickBot="1" x14ac:dyDescent="0.5">
      <c r="A46" s="356" t="s">
        <v>0</v>
      </c>
      <c r="B46" s="28" t="s">
        <v>1</v>
      </c>
      <c r="C46" s="181" t="s">
        <v>288</v>
      </c>
      <c r="D46" s="415">
        <f>D25+D45</f>
        <v>0</v>
      </c>
      <c r="E46" s="282">
        <f>E25+E45</f>
        <v>0</v>
      </c>
      <c r="F46" s="282">
        <f t="shared" ref="F46:I46" si="21">F25+F45</f>
        <v>0</v>
      </c>
      <c r="G46" s="282">
        <f t="shared" si="21"/>
        <v>0</v>
      </c>
      <c r="H46" s="282">
        <f t="shared" si="21"/>
        <v>0</v>
      </c>
      <c r="I46" s="283">
        <f t="shared" si="21"/>
        <v>0</v>
      </c>
      <c r="J46" s="210" t="s">
        <v>228</v>
      </c>
    </row>
    <row r="47" spans="1:10" outlineLevel="1" x14ac:dyDescent="0.45">
      <c r="A47" s="352" t="s">
        <v>4</v>
      </c>
      <c r="B47" s="416" t="s">
        <v>1</v>
      </c>
      <c r="C47" s="417"/>
      <c r="D47" s="454"/>
      <c r="E47" s="455"/>
      <c r="F47" s="455"/>
      <c r="G47" s="455"/>
      <c r="H47" s="455"/>
      <c r="I47" s="456"/>
      <c r="J47" s="418" t="s">
        <v>229</v>
      </c>
    </row>
    <row r="48" spans="1:10" outlineLevel="1" x14ac:dyDescent="0.45">
      <c r="A48" s="353" t="s">
        <v>5</v>
      </c>
      <c r="B48" s="341" t="s">
        <v>1</v>
      </c>
      <c r="C48" s="342"/>
      <c r="D48" s="457"/>
      <c r="E48" s="458"/>
      <c r="F48" s="458"/>
      <c r="G48" s="458"/>
      <c r="H48" s="458"/>
      <c r="I48" s="459"/>
      <c r="J48" s="419" t="s">
        <v>230</v>
      </c>
    </row>
    <row r="49" spans="1:10" outlineLevel="1" x14ac:dyDescent="0.45">
      <c r="A49" s="354" t="s">
        <v>6</v>
      </c>
      <c r="B49" s="343" t="s">
        <v>1</v>
      </c>
      <c r="C49" s="344"/>
      <c r="D49" s="460"/>
      <c r="E49" s="461"/>
      <c r="F49" s="461"/>
      <c r="G49" s="461"/>
      <c r="H49" s="461"/>
      <c r="I49" s="462"/>
      <c r="J49" s="420" t="s">
        <v>231</v>
      </c>
    </row>
    <row r="50" spans="1:10" ht="14.65" thickBot="1" x14ac:dyDescent="0.5">
      <c r="A50" s="355" t="s">
        <v>3</v>
      </c>
      <c r="B50" s="28" t="s">
        <v>1</v>
      </c>
      <c r="C50" s="181" t="s">
        <v>289</v>
      </c>
      <c r="D50" s="415">
        <f>D47+D48+D49</f>
        <v>0</v>
      </c>
      <c r="E50" s="282">
        <f>E47+E48+E49</f>
        <v>0</v>
      </c>
      <c r="F50" s="282">
        <f t="shared" ref="F50:I50" si="22">F47+F48+F49</f>
        <v>0</v>
      </c>
      <c r="G50" s="282">
        <f t="shared" si="22"/>
        <v>0</v>
      </c>
      <c r="H50" s="282">
        <f t="shared" si="22"/>
        <v>0</v>
      </c>
      <c r="I50" s="283">
        <f t="shared" si="22"/>
        <v>0</v>
      </c>
      <c r="J50" s="210" t="s">
        <v>232</v>
      </c>
    </row>
    <row r="51" spans="1:10" outlineLevel="1" x14ac:dyDescent="0.45">
      <c r="A51" s="352" t="s">
        <v>7</v>
      </c>
      <c r="B51" s="416" t="s">
        <v>8</v>
      </c>
      <c r="C51" s="417"/>
      <c r="D51" s="479"/>
      <c r="E51" s="480"/>
      <c r="F51" s="480"/>
      <c r="G51" s="480"/>
      <c r="H51" s="480"/>
      <c r="I51" s="481"/>
      <c r="J51" s="421" t="s">
        <v>233</v>
      </c>
    </row>
    <row r="52" spans="1:10" outlineLevel="1" x14ac:dyDescent="0.45">
      <c r="A52" s="353" t="s">
        <v>9</v>
      </c>
      <c r="B52" s="341" t="s">
        <v>10</v>
      </c>
      <c r="C52" s="342"/>
      <c r="D52" s="422">
        <f t="shared" ref="D52:I52" si="23">1 / (1 + D51)</f>
        <v>1</v>
      </c>
      <c r="E52" s="347">
        <f t="shared" si="23"/>
        <v>1</v>
      </c>
      <c r="F52" s="347">
        <f t="shared" si="23"/>
        <v>1</v>
      </c>
      <c r="G52" s="347">
        <f t="shared" si="23"/>
        <v>1</v>
      </c>
      <c r="H52" s="347">
        <f t="shared" si="23"/>
        <v>1</v>
      </c>
      <c r="I52" s="348">
        <f t="shared" si="23"/>
        <v>1</v>
      </c>
      <c r="J52" s="419" t="s">
        <v>234</v>
      </c>
    </row>
    <row r="53" spans="1:10" outlineLevel="1" x14ac:dyDescent="0.45">
      <c r="A53" s="353" t="s">
        <v>11</v>
      </c>
      <c r="B53" s="341" t="s">
        <v>1</v>
      </c>
      <c r="C53" s="342"/>
      <c r="D53" s="457"/>
      <c r="E53" s="458"/>
      <c r="F53" s="458"/>
      <c r="G53" s="458"/>
      <c r="H53" s="458"/>
      <c r="I53" s="459"/>
      <c r="J53" s="419" t="s">
        <v>235</v>
      </c>
    </row>
    <row r="54" spans="1:10" outlineLevel="1" x14ac:dyDescent="0.45">
      <c r="A54" s="353" t="s">
        <v>13</v>
      </c>
      <c r="B54" s="341" t="s">
        <v>1</v>
      </c>
      <c r="C54" s="342"/>
      <c r="D54" s="457"/>
      <c r="E54" s="458"/>
      <c r="F54" s="458"/>
      <c r="G54" s="458"/>
      <c r="H54" s="458"/>
      <c r="I54" s="459"/>
      <c r="J54" s="419" t="s">
        <v>236</v>
      </c>
    </row>
    <row r="55" spans="1:10" outlineLevel="1" x14ac:dyDescent="0.45">
      <c r="A55" s="353" t="s">
        <v>12</v>
      </c>
      <c r="B55" s="341" t="s">
        <v>1</v>
      </c>
      <c r="C55" s="342"/>
      <c r="D55" s="423">
        <f>D52 * D53</f>
        <v>0</v>
      </c>
      <c r="E55" s="300">
        <f>E52 * E53</f>
        <v>0</v>
      </c>
      <c r="F55" s="300">
        <f t="shared" ref="F55:I55" si="24">F52 * F53</f>
        <v>0</v>
      </c>
      <c r="G55" s="300">
        <f t="shared" si="24"/>
        <v>0</v>
      </c>
      <c r="H55" s="300">
        <f t="shared" si="24"/>
        <v>0</v>
      </c>
      <c r="I55" s="301">
        <f t="shared" si="24"/>
        <v>0</v>
      </c>
      <c r="J55" s="419" t="s">
        <v>237</v>
      </c>
    </row>
    <row r="56" spans="1:10" outlineLevel="1" x14ac:dyDescent="0.45">
      <c r="A56" s="354" t="s">
        <v>14</v>
      </c>
      <c r="B56" s="343" t="s">
        <v>1</v>
      </c>
      <c r="C56" s="344"/>
      <c r="D56" s="424">
        <f t="shared" ref="D56:I56" si="25">AVERAGE(D54:D55)</f>
        <v>0</v>
      </c>
      <c r="E56" s="304">
        <f t="shared" si="25"/>
        <v>0</v>
      </c>
      <c r="F56" s="304">
        <f t="shared" si="25"/>
        <v>0</v>
      </c>
      <c r="G56" s="304">
        <f t="shared" si="25"/>
        <v>0</v>
      </c>
      <c r="H56" s="304">
        <f t="shared" si="25"/>
        <v>0</v>
      </c>
      <c r="I56" s="305">
        <f t="shared" si="25"/>
        <v>0</v>
      </c>
      <c r="J56" s="420" t="s">
        <v>238</v>
      </c>
    </row>
    <row r="57" spans="1:10" ht="14.65" thickBot="1" x14ac:dyDescent="0.5">
      <c r="A57" s="355" t="s">
        <v>15</v>
      </c>
      <c r="B57" s="28" t="s">
        <v>1</v>
      </c>
      <c r="C57" s="181" t="s">
        <v>290</v>
      </c>
      <c r="D57" s="415">
        <f>D56*D51</f>
        <v>0</v>
      </c>
      <c r="E57" s="282">
        <f>E56*E51</f>
        <v>0</v>
      </c>
      <c r="F57" s="282">
        <f t="shared" ref="F57:I57" si="26">F56*F51</f>
        <v>0</v>
      </c>
      <c r="G57" s="282">
        <f t="shared" si="26"/>
        <v>0</v>
      </c>
      <c r="H57" s="282">
        <f t="shared" si="26"/>
        <v>0</v>
      </c>
      <c r="I57" s="283">
        <f t="shared" si="26"/>
        <v>0</v>
      </c>
      <c r="J57" s="210" t="s">
        <v>276</v>
      </c>
    </row>
    <row r="58" spans="1:10" outlineLevel="1" x14ac:dyDescent="0.45">
      <c r="A58" s="352" t="s">
        <v>19</v>
      </c>
      <c r="B58" s="416" t="s">
        <v>1</v>
      </c>
      <c r="C58" s="417" t="s">
        <v>20</v>
      </c>
      <c r="D58" s="454"/>
      <c r="E58" s="455"/>
      <c r="F58" s="455"/>
      <c r="G58" s="455"/>
      <c r="H58" s="455"/>
      <c r="I58" s="456"/>
      <c r="J58" s="418" t="s">
        <v>239</v>
      </c>
    </row>
    <row r="59" spans="1:10" outlineLevel="1" x14ac:dyDescent="0.45">
      <c r="A59" s="353" t="s">
        <v>21</v>
      </c>
      <c r="B59" s="341" t="s">
        <v>1</v>
      </c>
      <c r="C59" s="342" t="s">
        <v>22</v>
      </c>
      <c r="D59" s="457"/>
      <c r="E59" s="458"/>
      <c r="F59" s="458"/>
      <c r="G59" s="458"/>
      <c r="H59" s="458"/>
      <c r="I59" s="459"/>
      <c r="J59" s="419" t="s">
        <v>240</v>
      </c>
    </row>
    <row r="60" spans="1:10" outlineLevel="1" x14ac:dyDescent="0.45">
      <c r="A60" s="353" t="s">
        <v>23</v>
      </c>
      <c r="B60" s="341" t="s">
        <v>1</v>
      </c>
      <c r="C60" s="342" t="s">
        <v>24</v>
      </c>
      <c r="D60" s="457"/>
      <c r="E60" s="458"/>
      <c r="F60" s="458"/>
      <c r="G60" s="458"/>
      <c r="H60" s="458"/>
      <c r="I60" s="459"/>
      <c r="J60" s="419" t="s">
        <v>241</v>
      </c>
    </row>
    <row r="61" spans="1:10" outlineLevel="1" x14ac:dyDescent="0.45">
      <c r="A61" s="353" t="s">
        <v>25</v>
      </c>
      <c r="B61" s="341" t="s">
        <v>1</v>
      </c>
      <c r="C61" s="342" t="s">
        <v>26</v>
      </c>
      <c r="D61" s="457"/>
      <c r="E61" s="458"/>
      <c r="F61" s="458"/>
      <c r="G61" s="458"/>
      <c r="H61" s="458"/>
      <c r="I61" s="459"/>
      <c r="J61" s="419" t="s">
        <v>242</v>
      </c>
    </row>
    <row r="62" spans="1:10" outlineLevel="1" x14ac:dyDescent="0.45">
      <c r="A62" s="353" t="s">
        <v>27</v>
      </c>
      <c r="B62" s="341" t="s">
        <v>1</v>
      </c>
      <c r="C62" s="342" t="s">
        <v>28</v>
      </c>
      <c r="D62" s="457"/>
      <c r="E62" s="458"/>
      <c r="F62" s="458"/>
      <c r="G62" s="458"/>
      <c r="H62" s="458"/>
      <c r="I62" s="459"/>
      <c r="J62" s="419" t="s">
        <v>243</v>
      </c>
    </row>
    <row r="63" spans="1:10" outlineLevel="1" x14ac:dyDescent="0.45">
      <c r="A63" s="353" t="s">
        <v>29</v>
      </c>
      <c r="B63" s="341" t="s">
        <v>1</v>
      </c>
      <c r="C63" s="342" t="s">
        <v>30</v>
      </c>
      <c r="D63" s="457"/>
      <c r="E63" s="458"/>
      <c r="F63" s="458"/>
      <c r="G63" s="458"/>
      <c r="H63" s="458"/>
      <c r="I63" s="459"/>
      <c r="J63" s="419" t="s">
        <v>244</v>
      </c>
    </row>
    <row r="64" spans="1:10" outlineLevel="1" x14ac:dyDescent="0.45">
      <c r="A64" s="353" t="s">
        <v>31</v>
      </c>
      <c r="B64" s="341" t="s">
        <v>1</v>
      </c>
      <c r="C64" s="342" t="s">
        <v>32</v>
      </c>
      <c r="D64" s="457"/>
      <c r="E64" s="458"/>
      <c r="F64" s="458"/>
      <c r="G64" s="458"/>
      <c r="H64" s="458"/>
      <c r="I64" s="459"/>
      <c r="J64" s="419" t="s">
        <v>245</v>
      </c>
    </row>
    <row r="65" spans="1:10" outlineLevel="1" x14ac:dyDescent="0.45">
      <c r="A65" s="353" t="s">
        <v>33</v>
      </c>
      <c r="B65" s="341" t="s">
        <v>1</v>
      </c>
      <c r="C65" s="342" t="s">
        <v>34</v>
      </c>
      <c r="D65" s="457"/>
      <c r="E65" s="458"/>
      <c r="F65" s="458"/>
      <c r="G65" s="458"/>
      <c r="H65" s="458"/>
      <c r="I65" s="459"/>
      <c r="J65" s="419" t="s">
        <v>246</v>
      </c>
    </row>
    <row r="66" spans="1:10" outlineLevel="1" x14ac:dyDescent="0.45">
      <c r="A66" s="353" t="s">
        <v>35</v>
      </c>
      <c r="B66" s="341" t="s">
        <v>1</v>
      </c>
      <c r="C66" s="342" t="s">
        <v>36</v>
      </c>
      <c r="D66" s="457"/>
      <c r="E66" s="458"/>
      <c r="F66" s="458"/>
      <c r="G66" s="458"/>
      <c r="H66" s="458"/>
      <c r="I66" s="459"/>
      <c r="J66" s="419" t="s">
        <v>247</v>
      </c>
    </row>
    <row r="67" spans="1:10" outlineLevel="1" x14ac:dyDescent="0.45">
      <c r="A67" s="353" t="s">
        <v>37</v>
      </c>
      <c r="B67" s="341" t="s">
        <v>1</v>
      </c>
      <c r="C67" s="342" t="s">
        <v>38</v>
      </c>
      <c r="D67" s="457"/>
      <c r="E67" s="458"/>
      <c r="F67" s="458"/>
      <c r="G67" s="458"/>
      <c r="H67" s="458"/>
      <c r="I67" s="459"/>
      <c r="J67" s="419" t="s">
        <v>248</v>
      </c>
    </row>
    <row r="68" spans="1:10" outlineLevel="1" x14ac:dyDescent="0.45">
      <c r="A68" s="353" t="s">
        <v>39</v>
      </c>
      <c r="B68" s="341" t="s">
        <v>1</v>
      </c>
      <c r="C68" s="342" t="s">
        <v>40</v>
      </c>
      <c r="D68" s="457"/>
      <c r="E68" s="458"/>
      <c r="F68" s="458"/>
      <c r="G68" s="458"/>
      <c r="H68" s="458"/>
      <c r="I68" s="459"/>
      <c r="J68" s="419" t="s">
        <v>249</v>
      </c>
    </row>
    <row r="69" spans="1:10" outlineLevel="1" x14ac:dyDescent="0.45">
      <c r="A69" s="354" t="s">
        <v>41</v>
      </c>
      <c r="B69" s="343" t="s">
        <v>1</v>
      </c>
      <c r="C69" s="344" t="s">
        <v>42</v>
      </c>
      <c r="D69" s="460"/>
      <c r="E69" s="461"/>
      <c r="F69" s="461"/>
      <c r="G69" s="461"/>
      <c r="H69" s="461"/>
      <c r="I69" s="462"/>
      <c r="J69" s="420" t="s">
        <v>250</v>
      </c>
    </row>
    <row r="70" spans="1:10" x14ac:dyDescent="0.45">
      <c r="A70" s="355" t="s">
        <v>43</v>
      </c>
      <c r="B70" s="9" t="s">
        <v>1</v>
      </c>
      <c r="C70" s="53" t="s">
        <v>279</v>
      </c>
      <c r="D70" s="174">
        <f>SUM(D58:D66,D68)-D67-D69</f>
        <v>0</v>
      </c>
      <c r="E70" s="131">
        <f>SUM(E58:E66,E68)-E67-E69</f>
        <v>0</v>
      </c>
      <c r="F70" s="131">
        <f t="shared" ref="F70:I70" si="27">SUM(F58:F66,F68)-F67-F69</f>
        <v>0</v>
      </c>
      <c r="G70" s="131">
        <f t="shared" si="27"/>
        <v>0</v>
      </c>
      <c r="H70" s="131">
        <f t="shared" si="27"/>
        <v>0</v>
      </c>
      <c r="I70" s="132">
        <f t="shared" si="27"/>
        <v>0</v>
      </c>
      <c r="J70" s="34" t="s">
        <v>315</v>
      </c>
    </row>
    <row r="71" spans="1:10" x14ac:dyDescent="0.45">
      <c r="A71" s="5" t="s">
        <v>44</v>
      </c>
      <c r="B71" s="11" t="s">
        <v>1</v>
      </c>
      <c r="C71" s="55"/>
      <c r="D71" s="174">
        <f>D46+D50+D57+D70</f>
        <v>0</v>
      </c>
      <c r="E71" s="131">
        <f>E46+E50+E57+E70</f>
        <v>0</v>
      </c>
      <c r="F71" s="131">
        <f t="shared" ref="F71:I71" si="28">F46+F50+F57+F70</f>
        <v>0</v>
      </c>
      <c r="G71" s="131">
        <f t="shared" si="28"/>
        <v>0</v>
      </c>
      <c r="H71" s="131">
        <f t="shared" si="28"/>
        <v>0</v>
      </c>
      <c r="I71" s="132">
        <f t="shared" si="28"/>
        <v>0</v>
      </c>
      <c r="J71" s="36" t="s">
        <v>187</v>
      </c>
    </row>
    <row r="72" spans="1:10" x14ac:dyDescent="0.45">
      <c r="A72" s="355" t="s">
        <v>45</v>
      </c>
      <c r="B72" s="9" t="s">
        <v>1</v>
      </c>
      <c r="C72" s="53" t="s">
        <v>280</v>
      </c>
      <c r="D72" s="482"/>
      <c r="E72" s="483"/>
      <c r="F72" s="483"/>
      <c r="G72" s="483"/>
      <c r="H72" s="483"/>
      <c r="I72" s="484"/>
      <c r="J72" s="34" t="s">
        <v>46</v>
      </c>
    </row>
    <row r="73" spans="1:10" x14ac:dyDescent="0.45">
      <c r="A73" s="355" t="s">
        <v>47</v>
      </c>
      <c r="B73" s="9" t="s">
        <v>1</v>
      </c>
      <c r="C73" s="53" t="s">
        <v>281</v>
      </c>
      <c r="D73" s="482"/>
      <c r="E73" s="483"/>
      <c r="F73" s="483"/>
      <c r="G73" s="483"/>
      <c r="H73" s="483"/>
      <c r="I73" s="484"/>
      <c r="J73" s="34" t="s">
        <v>48</v>
      </c>
    </row>
    <row r="74" spans="1:10" ht="14.65" thickBot="1" x14ac:dyDescent="0.5">
      <c r="A74" s="355" t="s">
        <v>49</v>
      </c>
      <c r="B74" s="28" t="s">
        <v>1</v>
      </c>
      <c r="C74" s="181" t="s">
        <v>282</v>
      </c>
      <c r="D74" s="485"/>
      <c r="E74" s="486"/>
      <c r="F74" s="486"/>
      <c r="G74" s="486"/>
      <c r="H74" s="486"/>
      <c r="I74" s="487"/>
      <c r="J74" s="210" t="s">
        <v>50</v>
      </c>
    </row>
    <row r="75" spans="1:10" outlineLevel="1" x14ac:dyDescent="0.45">
      <c r="A75" s="349" t="s">
        <v>125</v>
      </c>
      <c r="B75" s="416" t="s">
        <v>1</v>
      </c>
      <c r="C75" s="417" t="s">
        <v>126</v>
      </c>
      <c r="D75" s="454"/>
      <c r="E75" s="455"/>
      <c r="F75" s="455"/>
      <c r="G75" s="455"/>
      <c r="H75" s="455"/>
      <c r="I75" s="456"/>
      <c r="J75" s="418" t="s">
        <v>251</v>
      </c>
    </row>
    <row r="76" spans="1:10" outlineLevel="1" x14ac:dyDescent="0.45">
      <c r="A76" s="350" t="s">
        <v>127</v>
      </c>
      <c r="B76" s="341" t="s">
        <v>1</v>
      </c>
      <c r="C76" s="342" t="s">
        <v>128</v>
      </c>
      <c r="D76" s="457"/>
      <c r="E76" s="458"/>
      <c r="F76" s="458"/>
      <c r="G76" s="458"/>
      <c r="H76" s="458"/>
      <c r="I76" s="459"/>
      <c r="J76" s="419" t="s">
        <v>252</v>
      </c>
    </row>
    <row r="77" spans="1:10" outlineLevel="1" x14ac:dyDescent="0.45">
      <c r="A77" s="350" t="s">
        <v>129</v>
      </c>
      <c r="B77" s="341" t="s">
        <v>1</v>
      </c>
      <c r="C77" s="342" t="s">
        <v>130</v>
      </c>
      <c r="D77" s="457"/>
      <c r="E77" s="458"/>
      <c r="F77" s="458"/>
      <c r="G77" s="458"/>
      <c r="H77" s="458"/>
      <c r="I77" s="459"/>
      <c r="J77" s="419" t="s">
        <v>253</v>
      </c>
    </row>
    <row r="78" spans="1:10" outlineLevel="1" x14ac:dyDescent="0.45">
      <c r="A78" s="350" t="s">
        <v>131</v>
      </c>
      <c r="B78" s="341" t="s">
        <v>1</v>
      </c>
      <c r="C78" s="342" t="s">
        <v>132</v>
      </c>
      <c r="D78" s="457"/>
      <c r="E78" s="458"/>
      <c r="F78" s="458"/>
      <c r="G78" s="458"/>
      <c r="H78" s="458"/>
      <c r="I78" s="459"/>
      <c r="J78" s="419" t="s">
        <v>254</v>
      </c>
    </row>
    <row r="79" spans="1:10" outlineLevel="1" x14ac:dyDescent="0.45">
      <c r="A79" s="350" t="s">
        <v>133</v>
      </c>
      <c r="B79" s="341" t="s">
        <v>1</v>
      </c>
      <c r="C79" s="342" t="s">
        <v>134</v>
      </c>
      <c r="D79" s="457"/>
      <c r="E79" s="458"/>
      <c r="F79" s="458"/>
      <c r="G79" s="458"/>
      <c r="H79" s="458"/>
      <c r="I79" s="459"/>
      <c r="J79" s="419" t="s">
        <v>255</v>
      </c>
    </row>
    <row r="80" spans="1:10" outlineLevel="1" x14ac:dyDescent="0.45">
      <c r="A80" s="350" t="s">
        <v>135</v>
      </c>
      <c r="B80" s="341" t="s">
        <v>1</v>
      </c>
      <c r="C80" s="342" t="s">
        <v>136</v>
      </c>
      <c r="D80" s="457"/>
      <c r="E80" s="458"/>
      <c r="F80" s="458"/>
      <c r="G80" s="458"/>
      <c r="H80" s="458"/>
      <c r="I80" s="459"/>
      <c r="J80" s="419" t="s">
        <v>256</v>
      </c>
    </row>
    <row r="81" spans="1:10" outlineLevel="1" x14ac:dyDescent="0.45">
      <c r="A81" s="350" t="s">
        <v>137</v>
      </c>
      <c r="B81" s="341" t="s">
        <v>1</v>
      </c>
      <c r="C81" s="342" t="s">
        <v>138</v>
      </c>
      <c r="D81" s="457"/>
      <c r="E81" s="458"/>
      <c r="F81" s="458"/>
      <c r="G81" s="458"/>
      <c r="H81" s="458"/>
      <c r="I81" s="459"/>
      <c r="J81" s="419" t="s">
        <v>257</v>
      </c>
    </row>
    <row r="82" spans="1:10" outlineLevel="1" x14ac:dyDescent="0.45">
      <c r="A82" s="351" t="s">
        <v>139</v>
      </c>
      <c r="B82" s="343" t="s">
        <v>1</v>
      </c>
      <c r="C82" s="344" t="s">
        <v>140</v>
      </c>
      <c r="D82" s="460"/>
      <c r="E82" s="461"/>
      <c r="F82" s="461"/>
      <c r="G82" s="461"/>
      <c r="H82" s="461"/>
      <c r="I82" s="462"/>
      <c r="J82" s="420" t="s">
        <v>258</v>
      </c>
    </row>
    <row r="83" spans="1:10" x14ac:dyDescent="0.45">
      <c r="A83" s="355" t="s">
        <v>51</v>
      </c>
      <c r="B83" s="9" t="s">
        <v>1</v>
      </c>
      <c r="C83" s="53" t="s">
        <v>283</v>
      </c>
      <c r="D83" s="174">
        <f>SUM(D75:D82)</f>
        <v>0</v>
      </c>
      <c r="E83" s="131">
        <f>SUM(E75:E82)</f>
        <v>0</v>
      </c>
      <c r="F83" s="131">
        <f t="shared" ref="F83:I83" si="29">SUM(F75:F82)</f>
        <v>0</v>
      </c>
      <c r="G83" s="131">
        <f t="shared" si="29"/>
        <v>0</v>
      </c>
      <c r="H83" s="131">
        <f t="shared" si="29"/>
        <v>0</v>
      </c>
      <c r="I83" s="132">
        <f t="shared" si="29"/>
        <v>0</v>
      </c>
      <c r="J83" s="34" t="s">
        <v>277</v>
      </c>
    </row>
    <row r="84" spans="1:10" x14ac:dyDescent="0.45">
      <c r="A84" s="355" t="s">
        <v>53</v>
      </c>
      <c r="B84" s="9" t="s">
        <v>1</v>
      </c>
      <c r="C84" s="53" t="s">
        <v>284</v>
      </c>
      <c r="D84" s="482"/>
      <c r="E84" s="483"/>
      <c r="F84" s="483"/>
      <c r="G84" s="483"/>
      <c r="H84" s="483"/>
      <c r="I84" s="484"/>
      <c r="J84" s="34" t="s">
        <v>54</v>
      </c>
    </row>
    <row r="85" spans="1:10" x14ac:dyDescent="0.45">
      <c r="A85" s="355" t="s">
        <v>55</v>
      </c>
      <c r="B85" s="9" t="s">
        <v>1</v>
      </c>
      <c r="C85" s="53" t="s">
        <v>285</v>
      </c>
      <c r="D85" s="482"/>
      <c r="E85" s="483"/>
      <c r="F85" s="483"/>
      <c r="G85" s="483"/>
      <c r="H85" s="483"/>
      <c r="I85" s="484"/>
      <c r="J85" s="34" t="s">
        <v>56</v>
      </c>
    </row>
    <row r="86" spans="1:10" x14ac:dyDescent="0.45">
      <c r="A86" s="5" t="s">
        <v>57</v>
      </c>
      <c r="B86" s="11" t="s">
        <v>1</v>
      </c>
      <c r="C86" s="55"/>
      <c r="D86" s="174">
        <f t="shared" ref="D86:I86" si="30">SUM(D71:D85)-D83</f>
        <v>0</v>
      </c>
      <c r="E86" s="131">
        <f t="shared" si="30"/>
        <v>0</v>
      </c>
      <c r="F86" s="131">
        <f t="shared" si="30"/>
        <v>0</v>
      </c>
      <c r="G86" s="131">
        <f t="shared" si="30"/>
        <v>0</v>
      </c>
      <c r="H86" s="131">
        <f t="shared" si="30"/>
        <v>0</v>
      </c>
      <c r="I86" s="132">
        <f t="shared" si="30"/>
        <v>0</v>
      </c>
      <c r="J86" s="36" t="s">
        <v>188</v>
      </c>
    </row>
    <row r="87" spans="1:10" x14ac:dyDescent="0.45">
      <c r="A87" s="355" t="s">
        <v>58</v>
      </c>
      <c r="B87" s="9" t="s">
        <v>1</v>
      </c>
      <c r="C87" s="53" t="s">
        <v>286</v>
      </c>
      <c r="D87" s="482"/>
      <c r="E87" s="483"/>
      <c r="F87" s="483"/>
      <c r="G87" s="483"/>
      <c r="H87" s="483"/>
      <c r="I87" s="484"/>
      <c r="J87" s="34" t="s">
        <v>59</v>
      </c>
    </row>
    <row r="88" spans="1:10" ht="14.65" thickBot="1" x14ac:dyDescent="0.5">
      <c r="A88" s="370" t="s">
        <v>60</v>
      </c>
      <c r="B88" s="28" t="s">
        <v>1</v>
      </c>
      <c r="C88" s="181" t="s">
        <v>287</v>
      </c>
      <c r="D88" s="485"/>
      <c r="E88" s="486"/>
      <c r="F88" s="486"/>
      <c r="G88" s="486"/>
      <c r="H88" s="486"/>
      <c r="I88" s="487"/>
      <c r="J88" s="210" t="s">
        <v>61</v>
      </c>
    </row>
    <row r="89" spans="1:10" ht="14.65" thickBot="1" x14ac:dyDescent="0.5">
      <c r="A89" s="376" t="s">
        <v>62</v>
      </c>
      <c r="B89" s="377" t="s">
        <v>1</v>
      </c>
      <c r="C89" s="425"/>
      <c r="D89" s="179">
        <f>SUM(D86:D88)</f>
        <v>0</v>
      </c>
      <c r="E89" s="137">
        <f>SUM(E86:E88)</f>
        <v>0</v>
      </c>
      <c r="F89" s="137">
        <f t="shared" ref="F89:I89" si="31">SUM(F86:F88)</f>
        <v>0</v>
      </c>
      <c r="G89" s="137">
        <f t="shared" si="31"/>
        <v>0</v>
      </c>
      <c r="H89" s="137">
        <f t="shared" si="31"/>
        <v>0</v>
      </c>
      <c r="I89" s="138">
        <f t="shared" si="31"/>
        <v>0</v>
      </c>
      <c r="J89" s="432" t="s">
        <v>195</v>
      </c>
    </row>
    <row r="90" spans="1:10" ht="15.75" x14ac:dyDescent="0.45">
      <c r="A90" s="44" t="s">
        <v>63</v>
      </c>
      <c r="B90" s="161" t="s">
        <v>10</v>
      </c>
      <c r="C90" s="224" t="s">
        <v>341</v>
      </c>
      <c r="D90" s="488"/>
      <c r="E90" s="489"/>
      <c r="F90" s="489"/>
      <c r="G90" s="489"/>
      <c r="H90" s="489"/>
      <c r="I90" s="490"/>
      <c r="J90" s="133" t="s">
        <v>278</v>
      </c>
    </row>
    <row r="91" spans="1:10" ht="14.65" thickBot="1" x14ac:dyDescent="0.5">
      <c r="A91" s="243" t="s">
        <v>266</v>
      </c>
      <c r="B91" s="162" t="s">
        <v>10</v>
      </c>
      <c r="C91" s="225" t="s">
        <v>342</v>
      </c>
      <c r="D91" s="491"/>
      <c r="E91" s="492"/>
      <c r="F91" s="492"/>
      <c r="G91" s="492"/>
      <c r="H91" s="492"/>
      <c r="I91" s="493"/>
      <c r="J91" s="134" t="s">
        <v>189</v>
      </c>
    </row>
    <row r="92" spans="1:10" ht="14.65" thickBot="1" x14ac:dyDescent="0.5">
      <c r="A92" s="6"/>
      <c r="B92" s="12"/>
      <c r="C92" s="58"/>
      <c r="D92" s="176"/>
      <c r="E92" s="18"/>
      <c r="F92" s="12"/>
      <c r="G92" s="12"/>
      <c r="H92" s="12"/>
      <c r="I92" s="19"/>
      <c r="J92" s="37"/>
    </row>
    <row r="93" spans="1:10" ht="14.65" thickBot="1" x14ac:dyDescent="0.5">
      <c r="A93" s="372" t="s">
        <v>62</v>
      </c>
      <c r="B93" s="377" t="s">
        <v>65</v>
      </c>
      <c r="C93" s="425" t="s">
        <v>66</v>
      </c>
      <c r="D93" s="179">
        <f>D89*D90</f>
        <v>0</v>
      </c>
      <c r="E93" s="137">
        <f t="shared" ref="E93:I93" si="32">E89*E90</f>
        <v>0</v>
      </c>
      <c r="F93" s="137">
        <f t="shared" si="32"/>
        <v>0</v>
      </c>
      <c r="G93" s="137">
        <f t="shared" si="32"/>
        <v>0</v>
      </c>
      <c r="H93" s="137">
        <f t="shared" si="32"/>
        <v>0</v>
      </c>
      <c r="I93" s="138">
        <f t="shared" si="32"/>
        <v>0</v>
      </c>
      <c r="J93" s="432" t="s">
        <v>401</v>
      </c>
    </row>
    <row r="94" spans="1:10" x14ac:dyDescent="0.45">
      <c r="A94" s="358" t="s">
        <v>67</v>
      </c>
      <c r="B94" s="45" t="s">
        <v>65</v>
      </c>
      <c r="C94" s="51" t="s">
        <v>68</v>
      </c>
      <c r="D94" s="252">
        <f>D105</f>
        <v>0</v>
      </c>
      <c r="E94" s="229">
        <f>E105</f>
        <v>0</v>
      </c>
      <c r="F94" s="229">
        <f t="shared" ref="F94:I94" si="33">F105</f>
        <v>0</v>
      </c>
      <c r="G94" s="229">
        <f t="shared" si="33"/>
        <v>0</v>
      </c>
      <c r="H94" s="229">
        <f t="shared" si="33"/>
        <v>0</v>
      </c>
      <c r="I94" s="230">
        <f t="shared" si="33"/>
        <v>0</v>
      </c>
      <c r="J94" s="254" t="s">
        <v>186</v>
      </c>
    </row>
    <row r="95" spans="1:10" x14ac:dyDescent="0.45">
      <c r="A95" s="42" t="s">
        <v>69</v>
      </c>
      <c r="B95" s="10" t="s">
        <v>65</v>
      </c>
      <c r="C95" s="54" t="s">
        <v>70</v>
      </c>
      <c r="D95" s="494"/>
      <c r="E95" s="495"/>
      <c r="F95" s="495"/>
      <c r="G95" s="495"/>
      <c r="H95" s="495"/>
      <c r="I95" s="496"/>
      <c r="J95" s="35" t="s">
        <v>191</v>
      </c>
    </row>
    <row r="96" spans="1:10" ht="14.65" thickBot="1" x14ac:dyDescent="0.5">
      <c r="A96" s="373" t="s">
        <v>71</v>
      </c>
      <c r="B96" s="14" t="s">
        <v>65</v>
      </c>
      <c r="C96" s="57" t="s">
        <v>72</v>
      </c>
      <c r="D96" s="497"/>
      <c r="E96" s="498"/>
      <c r="F96" s="498"/>
      <c r="G96" s="498"/>
      <c r="H96" s="498"/>
      <c r="I96" s="496"/>
      <c r="J96" s="38" t="s">
        <v>192</v>
      </c>
    </row>
    <row r="97" spans="1:10" ht="14.65" thickBot="1" x14ac:dyDescent="0.5">
      <c r="A97" s="376" t="s">
        <v>73</v>
      </c>
      <c r="B97" s="426" t="s">
        <v>65</v>
      </c>
      <c r="C97" s="427" t="s">
        <v>74</v>
      </c>
      <c r="D97" s="271">
        <f>SUM(D93:D96)</f>
        <v>0</v>
      </c>
      <c r="E97" s="272">
        <f t="shared" ref="E97:I97" si="34">SUM(E93:E96)</f>
        <v>0</v>
      </c>
      <c r="F97" s="272">
        <f t="shared" si="34"/>
        <v>0</v>
      </c>
      <c r="G97" s="272">
        <f t="shared" si="34"/>
        <v>0</v>
      </c>
      <c r="H97" s="272">
        <f t="shared" si="34"/>
        <v>0</v>
      </c>
      <c r="I97" s="273">
        <f t="shared" si="34"/>
        <v>0</v>
      </c>
      <c r="J97" s="431" t="s">
        <v>193</v>
      </c>
    </row>
    <row r="98" spans="1:10" ht="14.65" thickBot="1" x14ac:dyDescent="0.5">
      <c r="A98" s="6"/>
      <c r="B98" s="12"/>
      <c r="C98" s="58"/>
      <c r="D98" s="176"/>
      <c r="E98" s="18"/>
      <c r="F98" s="12"/>
      <c r="G98" s="12"/>
      <c r="H98" s="12"/>
      <c r="I98" s="19"/>
      <c r="J98" s="37"/>
    </row>
    <row r="99" spans="1:10" ht="14.65" thickBot="1" x14ac:dyDescent="0.5">
      <c r="A99" s="376" t="s">
        <v>75</v>
      </c>
      <c r="B99" s="428" t="s">
        <v>65</v>
      </c>
      <c r="C99" s="429" t="s">
        <v>76</v>
      </c>
      <c r="D99" s="499"/>
      <c r="E99" s="500"/>
      <c r="F99" s="500"/>
      <c r="G99" s="500"/>
      <c r="H99" s="500"/>
      <c r="I99" s="501"/>
      <c r="J99" s="430" t="s">
        <v>196</v>
      </c>
    </row>
    <row r="100" spans="1:10" ht="14.65" thickBot="1" x14ac:dyDescent="0.5">
      <c r="A100" s="231" t="s">
        <v>77</v>
      </c>
      <c r="B100" s="212" t="s">
        <v>65</v>
      </c>
      <c r="C100" s="213"/>
      <c r="D100" s="175">
        <f>D97-D99</f>
        <v>0</v>
      </c>
      <c r="E100" s="144">
        <f t="shared" ref="E100:I100" si="35">E97-E99</f>
        <v>0</v>
      </c>
      <c r="F100" s="144">
        <f t="shared" si="35"/>
        <v>0</v>
      </c>
      <c r="G100" s="144">
        <f t="shared" si="35"/>
        <v>0</v>
      </c>
      <c r="H100" s="144">
        <f t="shared" si="35"/>
        <v>0</v>
      </c>
      <c r="I100" s="145">
        <f t="shared" si="35"/>
        <v>0</v>
      </c>
      <c r="J100" s="437" t="s">
        <v>197</v>
      </c>
    </row>
    <row r="101" spans="1:10" ht="14.65" thickBot="1" x14ac:dyDescent="0.5">
      <c r="A101" s="6"/>
      <c r="B101" s="12"/>
      <c r="C101" s="58"/>
      <c r="D101" s="43"/>
      <c r="E101" s="12"/>
      <c r="F101" s="12"/>
      <c r="G101" s="12"/>
      <c r="H101" s="12"/>
      <c r="I101" s="19"/>
      <c r="J101" s="37"/>
    </row>
    <row r="102" spans="1:10" x14ac:dyDescent="0.45">
      <c r="A102" s="371" t="s">
        <v>78</v>
      </c>
      <c r="B102" s="13" t="s">
        <v>8</v>
      </c>
      <c r="C102" s="56" t="s">
        <v>79</v>
      </c>
      <c r="D102" s="502"/>
      <c r="E102" s="503"/>
      <c r="F102" s="503"/>
      <c r="G102" s="503"/>
      <c r="H102" s="503"/>
      <c r="I102" s="504"/>
      <c r="J102" s="39" t="s">
        <v>198</v>
      </c>
    </row>
    <row r="103" spans="1:10" x14ac:dyDescent="0.45">
      <c r="A103" s="42" t="s">
        <v>80</v>
      </c>
      <c r="B103" s="10" t="s">
        <v>81</v>
      </c>
      <c r="C103" s="54" t="s">
        <v>82</v>
      </c>
      <c r="D103" s="505"/>
      <c r="E103" s="506"/>
      <c r="F103" s="506"/>
      <c r="G103" s="506"/>
      <c r="H103" s="506"/>
      <c r="I103" s="507"/>
      <c r="J103" s="40" t="s">
        <v>269</v>
      </c>
    </row>
    <row r="104" spans="1:10" ht="14.65" thickBot="1" x14ac:dyDescent="0.5">
      <c r="A104" s="42" t="s">
        <v>83</v>
      </c>
      <c r="B104" s="14" t="s">
        <v>84</v>
      </c>
      <c r="C104" s="57" t="s">
        <v>85</v>
      </c>
      <c r="D104" s="239">
        <f>(1+D102)*(1+D103)-1</f>
        <v>0</v>
      </c>
      <c r="E104" s="240">
        <f t="shared" ref="E104:I104" si="36">(1+E102)*(1+E103)-1</f>
        <v>0</v>
      </c>
      <c r="F104" s="240">
        <f t="shared" si="36"/>
        <v>0</v>
      </c>
      <c r="G104" s="240">
        <f t="shared" si="36"/>
        <v>0</v>
      </c>
      <c r="H104" s="240">
        <f t="shared" si="36"/>
        <v>0</v>
      </c>
      <c r="I104" s="241">
        <f t="shared" si="36"/>
        <v>0</v>
      </c>
      <c r="J104" s="255" t="s">
        <v>267</v>
      </c>
    </row>
    <row r="105" spans="1:10" ht="14.65" thickBot="1" x14ac:dyDescent="0.5">
      <c r="A105" s="376" t="s">
        <v>86</v>
      </c>
      <c r="B105" s="428" t="s">
        <v>65</v>
      </c>
      <c r="C105" s="429" t="s">
        <v>68</v>
      </c>
      <c r="D105" s="499"/>
      <c r="E105" s="500"/>
      <c r="F105" s="500"/>
      <c r="G105" s="500"/>
      <c r="H105" s="500"/>
      <c r="I105" s="501"/>
      <c r="J105" s="430" t="s">
        <v>199</v>
      </c>
    </row>
    <row r="107" spans="1:10" x14ac:dyDescent="0.45">
      <c r="A107" s="7" t="s">
        <v>124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</row>
  </sheetData>
  <sheetProtection sheet="1" objects="1" scenarios="1"/>
  <phoneticPr fontId="11" type="noConversion"/>
  <pageMargins left="0.7" right="0.7" top="0.75" bottom="0.75" header="0.3" footer="0.3"/>
  <pageSetup paperSize="8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79998168889431442"/>
  </sheetPr>
  <dimension ref="A1:J55"/>
  <sheetViews>
    <sheetView zoomScale="90" zoomScaleNormal="90" workbookViewId="0">
      <pane xSplit="3" ySplit="5" topLeftCell="D6" activePane="bottomRight" state="frozen"/>
      <selection activeCell="I40" sqref="I40"/>
      <selection pane="topRight" activeCell="I40" sqref="I40"/>
      <selection pane="bottomLeft" activeCell="I40" sqref="I40"/>
      <selection pane="bottomRight"/>
    </sheetView>
  </sheetViews>
  <sheetFormatPr defaultRowHeight="14.25" outlineLevelRow="1" x14ac:dyDescent="0.45"/>
  <cols>
    <col min="1" max="1" width="86.73046875" bestFit="1" customWidth="1"/>
    <col min="2" max="2" width="19.86328125" style="15" bestFit="1" customWidth="1"/>
    <col min="3" max="3" width="19.73046875" style="15" bestFit="1" customWidth="1"/>
    <col min="4" max="5" width="11.3984375" style="15" bestFit="1" customWidth="1"/>
    <col min="6" max="7" width="11.73046875" style="15" bestFit="1" customWidth="1"/>
    <col min="8" max="8" width="11.3984375" style="15" customWidth="1"/>
    <col min="9" max="9" width="11.73046875" style="15" bestFit="1" customWidth="1"/>
    <col min="10" max="10" width="69.73046875" style="30" bestFit="1" customWidth="1"/>
  </cols>
  <sheetData>
    <row r="1" spans="1:10" x14ac:dyDescent="0.45">
      <c r="A1" s="64" t="s">
        <v>310</v>
      </c>
      <c r="B1" s="65">
        <f>Cover!C5</f>
        <v>0</v>
      </c>
      <c r="J1" s="41"/>
    </row>
    <row r="2" spans="1:10" x14ac:dyDescent="0.45">
      <c r="A2" s="64" t="s">
        <v>311</v>
      </c>
      <c r="B2" s="66">
        <f>Cover!C6</f>
        <v>0</v>
      </c>
      <c r="J2" s="41"/>
    </row>
    <row r="3" spans="1:10" ht="14.65" thickBot="1" x14ac:dyDescent="0.5">
      <c r="A3" s="64" t="s">
        <v>312</v>
      </c>
      <c r="B3" s="65" t="s">
        <v>316</v>
      </c>
      <c r="J3" s="41"/>
    </row>
    <row r="4" spans="1:10" x14ac:dyDescent="0.45">
      <c r="A4" s="100" t="s">
        <v>87</v>
      </c>
      <c r="B4" s="101"/>
      <c r="C4" s="169"/>
      <c r="D4" s="171" t="str">
        <f>LEFT(E4,4)-1&amp;"/"&amp;RIGHT(E4,2)-1</f>
        <v>1898/-1</v>
      </c>
      <c r="E4" s="102" t="str">
        <f>Cover!C8</f>
        <v>1899/-100</v>
      </c>
      <c r="F4" s="102" t="str">
        <f>LEFT(E4,4)+1&amp;"/"&amp;RIGHT(E4,2)+1</f>
        <v>1900/1</v>
      </c>
      <c r="G4" s="102" t="e">
        <f t="shared" ref="G4:I4" si="0">LEFT(F4,4)+1&amp;"/"&amp;RIGHT(F4,2)+1</f>
        <v>#VALUE!</v>
      </c>
      <c r="H4" s="102" t="e">
        <f t="shared" si="0"/>
        <v>#VALUE!</v>
      </c>
      <c r="I4" s="103" t="e">
        <f t="shared" si="0"/>
        <v>#VALUE!</v>
      </c>
      <c r="J4" s="182" t="s">
        <v>305</v>
      </c>
    </row>
    <row r="5" spans="1:10" ht="14.65" thickBot="1" x14ac:dyDescent="0.5">
      <c r="A5" s="104"/>
      <c r="B5" s="105"/>
      <c r="C5" s="170"/>
      <c r="D5" s="172" t="s">
        <v>318</v>
      </c>
      <c r="E5" s="106" t="s">
        <v>317</v>
      </c>
      <c r="F5" s="106" t="s">
        <v>319</v>
      </c>
      <c r="G5" s="106" t="s">
        <v>320</v>
      </c>
      <c r="H5" s="106" t="s">
        <v>321</v>
      </c>
      <c r="I5" s="107" t="s">
        <v>322</v>
      </c>
      <c r="J5" s="183"/>
    </row>
    <row r="6" spans="1:10" x14ac:dyDescent="0.45">
      <c r="A6" s="383" t="s">
        <v>0</v>
      </c>
      <c r="B6" s="29" t="s">
        <v>1</v>
      </c>
      <c r="C6" s="180" t="s">
        <v>288</v>
      </c>
      <c r="D6" s="195">
        <f>'Table 1 - Detailed'!D46</f>
        <v>0</v>
      </c>
      <c r="E6" s="139">
        <f>'Table 1 - Detailed'!E46</f>
        <v>0</v>
      </c>
      <c r="F6" s="139">
        <f>'Table 1 - Detailed'!F46</f>
        <v>0</v>
      </c>
      <c r="G6" s="139">
        <f>'Table 1 - Detailed'!G46</f>
        <v>0</v>
      </c>
      <c r="H6" s="139">
        <f>'Table 1 - Detailed'!H46</f>
        <v>0</v>
      </c>
      <c r="I6" s="196">
        <f>'Table 1 - Detailed'!I46</f>
        <v>0</v>
      </c>
      <c r="J6" s="184" t="s">
        <v>2</v>
      </c>
    </row>
    <row r="7" spans="1:10" x14ac:dyDescent="0.45">
      <c r="A7" s="382" t="s">
        <v>3</v>
      </c>
      <c r="B7" s="9" t="s">
        <v>1</v>
      </c>
      <c r="C7" s="53" t="s">
        <v>289</v>
      </c>
      <c r="D7" s="195">
        <f>'Table 1 - Detailed'!D50</f>
        <v>0</v>
      </c>
      <c r="E7" s="139">
        <f>'Table 1 - Detailed'!E50</f>
        <v>0</v>
      </c>
      <c r="F7" s="139">
        <f>'Table 1 - Detailed'!F50</f>
        <v>0</v>
      </c>
      <c r="G7" s="139">
        <f>'Table 1 - Detailed'!G50</f>
        <v>0</v>
      </c>
      <c r="H7" s="139">
        <f>'Table 1 - Detailed'!H50</f>
        <v>0</v>
      </c>
      <c r="I7" s="196">
        <f>'Table 1 - Detailed'!I50</f>
        <v>0</v>
      </c>
      <c r="J7" s="185" t="s">
        <v>16</v>
      </c>
    </row>
    <row r="8" spans="1:10" x14ac:dyDescent="0.45">
      <c r="A8" s="382" t="s">
        <v>15</v>
      </c>
      <c r="B8" s="9" t="s">
        <v>1</v>
      </c>
      <c r="C8" s="53" t="s">
        <v>290</v>
      </c>
      <c r="D8" s="195">
        <f>'Table 1 - Detailed'!D57</f>
        <v>0</v>
      </c>
      <c r="E8" s="139">
        <f>'Table 1 - Detailed'!E57</f>
        <v>0</v>
      </c>
      <c r="F8" s="139">
        <f>'Table 1 - Detailed'!F57</f>
        <v>0</v>
      </c>
      <c r="G8" s="139">
        <f>'Table 1 - Detailed'!G57</f>
        <v>0</v>
      </c>
      <c r="H8" s="139">
        <f>'Table 1 - Detailed'!H57</f>
        <v>0</v>
      </c>
      <c r="I8" s="196">
        <f>'Table 1 - Detailed'!I57</f>
        <v>0</v>
      </c>
      <c r="J8" s="185" t="s">
        <v>17</v>
      </c>
    </row>
    <row r="9" spans="1:10" outlineLevel="1" x14ac:dyDescent="0.45">
      <c r="A9" s="384" t="s">
        <v>19</v>
      </c>
      <c r="B9" s="336" t="s">
        <v>1</v>
      </c>
      <c r="C9" s="337" t="s">
        <v>20</v>
      </c>
      <c r="D9" s="385">
        <f>'Table 1 - Detailed'!D58</f>
        <v>0</v>
      </c>
      <c r="E9" s="386">
        <f>'Table 1 - Detailed'!E58</f>
        <v>0</v>
      </c>
      <c r="F9" s="386">
        <f>'Table 1 - Detailed'!F58</f>
        <v>0</v>
      </c>
      <c r="G9" s="386">
        <f>'Table 1 - Detailed'!G58</f>
        <v>0</v>
      </c>
      <c r="H9" s="386">
        <f>'Table 1 - Detailed'!H58</f>
        <v>0</v>
      </c>
      <c r="I9" s="387">
        <f>'Table 1 - Detailed'!I58</f>
        <v>0</v>
      </c>
      <c r="J9" s="388" t="s">
        <v>239</v>
      </c>
    </row>
    <row r="10" spans="1:10" outlineLevel="1" x14ac:dyDescent="0.45">
      <c r="A10" s="389" t="s">
        <v>21</v>
      </c>
      <c r="B10" s="341" t="s">
        <v>1</v>
      </c>
      <c r="C10" s="342" t="s">
        <v>22</v>
      </c>
      <c r="D10" s="390">
        <f>'Table 1 - Detailed'!D59</f>
        <v>0</v>
      </c>
      <c r="E10" s="391">
        <f>'Table 1 - Detailed'!E59</f>
        <v>0</v>
      </c>
      <c r="F10" s="391">
        <f>'Table 1 - Detailed'!F59</f>
        <v>0</v>
      </c>
      <c r="G10" s="391">
        <f>'Table 1 - Detailed'!G59</f>
        <v>0</v>
      </c>
      <c r="H10" s="391">
        <f>'Table 1 - Detailed'!H59</f>
        <v>0</v>
      </c>
      <c r="I10" s="392">
        <f>'Table 1 - Detailed'!I59</f>
        <v>0</v>
      </c>
      <c r="J10" s="393" t="s">
        <v>240</v>
      </c>
    </row>
    <row r="11" spans="1:10" outlineLevel="1" x14ac:dyDescent="0.45">
      <c r="A11" s="389" t="s">
        <v>23</v>
      </c>
      <c r="B11" s="341" t="s">
        <v>1</v>
      </c>
      <c r="C11" s="342" t="s">
        <v>24</v>
      </c>
      <c r="D11" s="390">
        <f>'Table 1 - Detailed'!D60</f>
        <v>0</v>
      </c>
      <c r="E11" s="391">
        <f>'Table 1 - Detailed'!E60</f>
        <v>0</v>
      </c>
      <c r="F11" s="391">
        <f>'Table 1 - Detailed'!F60</f>
        <v>0</v>
      </c>
      <c r="G11" s="391">
        <f>'Table 1 - Detailed'!G60</f>
        <v>0</v>
      </c>
      <c r="H11" s="391">
        <f>'Table 1 - Detailed'!H60</f>
        <v>0</v>
      </c>
      <c r="I11" s="392">
        <f>'Table 1 - Detailed'!I60</f>
        <v>0</v>
      </c>
      <c r="J11" s="393" t="s">
        <v>241</v>
      </c>
    </row>
    <row r="12" spans="1:10" outlineLevel="1" x14ac:dyDescent="0.45">
      <c r="A12" s="389" t="s">
        <v>25</v>
      </c>
      <c r="B12" s="341" t="s">
        <v>1</v>
      </c>
      <c r="C12" s="342" t="s">
        <v>26</v>
      </c>
      <c r="D12" s="390">
        <f>'Table 1 - Detailed'!D61</f>
        <v>0</v>
      </c>
      <c r="E12" s="391">
        <f>'Table 1 - Detailed'!E61</f>
        <v>0</v>
      </c>
      <c r="F12" s="391">
        <f>'Table 1 - Detailed'!F61</f>
        <v>0</v>
      </c>
      <c r="G12" s="391">
        <f>'Table 1 - Detailed'!G61</f>
        <v>0</v>
      </c>
      <c r="H12" s="391">
        <f>'Table 1 - Detailed'!H61</f>
        <v>0</v>
      </c>
      <c r="I12" s="392">
        <f>'Table 1 - Detailed'!I61</f>
        <v>0</v>
      </c>
      <c r="J12" s="393" t="s">
        <v>242</v>
      </c>
    </row>
    <row r="13" spans="1:10" outlineLevel="1" x14ac:dyDescent="0.45">
      <c r="A13" s="389" t="s">
        <v>27</v>
      </c>
      <c r="B13" s="341" t="s">
        <v>1</v>
      </c>
      <c r="C13" s="342" t="s">
        <v>28</v>
      </c>
      <c r="D13" s="390">
        <f>'Table 1 - Detailed'!D62</f>
        <v>0</v>
      </c>
      <c r="E13" s="391">
        <f>'Table 1 - Detailed'!E62</f>
        <v>0</v>
      </c>
      <c r="F13" s="391">
        <f>'Table 1 - Detailed'!F62</f>
        <v>0</v>
      </c>
      <c r="G13" s="391">
        <f>'Table 1 - Detailed'!G62</f>
        <v>0</v>
      </c>
      <c r="H13" s="391">
        <f>'Table 1 - Detailed'!H62</f>
        <v>0</v>
      </c>
      <c r="I13" s="392">
        <f>'Table 1 - Detailed'!I62</f>
        <v>0</v>
      </c>
      <c r="J13" s="393" t="s">
        <v>243</v>
      </c>
    </row>
    <row r="14" spans="1:10" outlineLevel="1" x14ac:dyDescent="0.45">
      <c r="A14" s="389" t="s">
        <v>29</v>
      </c>
      <c r="B14" s="341" t="s">
        <v>1</v>
      </c>
      <c r="C14" s="342" t="s">
        <v>30</v>
      </c>
      <c r="D14" s="390">
        <f>'Table 1 - Detailed'!D63</f>
        <v>0</v>
      </c>
      <c r="E14" s="391">
        <f>'Table 1 - Detailed'!E63</f>
        <v>0</v>
      </c>
      <c r="F14" s="391">
        <f>'Table 1 - Detailed'!F63</f>
        <v>0</v>
      </c>
      <c r="G14" s="391">
        <f>'Table 1 - Detailed'!G63</f>
        <v>0</v>
      </c>
      <c r="H14" s="391">
        <f>'Table 1 - Detailed'!H63</f>
        <v>0</v>
      </c>
      <c r="I14" s="392">
        <f>'Table 1 - Detailed'!I63</f>
        <v>0</v>
      </c>
      <c r="J14" s="393" t="s">
        <v>244</v>
      </c>
    </row>
    <row r="15" spans="1:10" outlineLevel="1" x14ac:dyDescent="0.45">
      <c r="A15" s="389" t="s">
        <v>31</v>
      </c>
      <c r="B15" s="341" t="s">
        <v>1</v>
      </c>
      <c r="C15" s="342" t="s">
        <v>32</v>
      </c>
      <c r="D15" s="390">
        <f>'Table 1 - Detailed'!D64</f>
        <v>0</v>
      </c>
      <c r="E15" s="391">
        <f>'Table 1 - Detailed'!E64</f>
        <v>0</v>
      </c>
      <c r="F15" s="391">
        <f>'Table 1 - Detailed'!F64</f>
        <v>0</v>
      </c>
      <c r="G15" s="391">
        <f>'Table 1 - Detailed'!G64</f>
        <v>0</v>
      </c>
      <c r="H15" s="391">
        <f>'Table 1 - Detailed'!H64</f>
        <v>0</v>
      </c>
      <c r="I15" s="392">
        <f>'Table 1 - Detailed'!I64</f>
        <v>0</v>
      </c>
      <c r="J15" s="393" t="s">
        <v>245</v>
      </c>
    </row>
    <row r="16" spans="1:10" outlineLevel="1" x14ac:dyDescent="0.45">
      <c r="A16" s="389" t="s">
        <v>33</v>
      </c>
      <c r="B16" s="341" t="s">
        <v>1</v>
      </c>
      <c r="C16" s="342" t="s">
        <v>34</v>
      </c>
      <c r="D16" s="390">
        <f>'Table 1 - Detailed'!D65</f>
        <v>0</v>
      </c>
      <c r="E16" s="391">
        <f>'Table 1 - Detailed'!E65</f>
        <v>0</v>
      </c>
      <c r="F16" s="391">
        <f>'Table 1 - Detailed'!F65</f>
        <v>0</v>
      </c>
      <c r="G16" s="391">
        <f>'Table 1 - Detailed'!G65</f>
        <v>0</v>
      </c>
      <c r="H16" s="391">
        <f>'Table 1 - Detailed'!H65</f>
        <v>0</v>
      </c>
      <c r="I16" s="392">
        <f>'Table 1 - Detailed'!I65</f>
        <v>0</v>
      </c>
      <c r="J16" s="393" t="s">
        <v>246</v>
      </c>
    </row>
    <row r="17" spans="1:10" outlineLevel="1" x14ac:dyDescent="0.45">
      <c r="A17" s="389" t="s">
        <v>35</v>
      </c>
      <c r="B17" s="341" t="s">
        <v>1</v>
      </c>
      <c r="C17" s="342" t="s">
        <v>36</v>
      </c>
      <c r="D17" s="390">
        <f>'Table 1 - Detailed'!D66</f>
        <v>0</v>
      </c>
      <c r="E17" s="391">
        <f>'Table 1 - Detailed'!E66</f>
        <v>0</v>
      </c>
      <c r="F17" s="391">
        <f>'Table 1 - Detailed'!F66</f>
        <v>0</v>
      </c>
      <c r="G17" s="391">
        <f>'Table 1 - Detailed'!G66</f>
        <v>0</v>
      </c>
      <c r="H17" s="391">
        <f>'Table 1 - Detailed'!H66</f>
        <v>0</v>
      </c>
      <c r="I17" s="392">
        <f>'Table 1 - Detailed'!I66</f>
        <v>0</v>
      </c>
      <c r="J17" s="393" t="s">
        <v>247</v>
      </c>
    </row>
    <row r="18" spans="1:10" outlineLevel="1" x14ac:dyDescent="0.45">
      <c r="A18" s="389" t="s">
        <v>37</v>
      </c>
      <c r="B18" s="341" t="s">
        <v>1</v>
      </c>
      <c r="C18" s="342" t="s">
        <v>38</v>
      </c>
      <c r="D18" s="390">
        <f>'Table 1 - Detailed'!D67</f>
        <v>0</v>
      </c>
      <c r="E18" s="391">
        <f>'Table 1 - Detailed'!E67</f>
        <v>0</v>
      </c>
      <c r="F18" s="391">
        <f>'Table 1 - Detailed'!F67</f>
        <v>0</v>
      </c>
      <c r="G18" s="391">
        <f>'Table 1 - Detailed'!G67</f>
        <v>0</v>
      </c>
      <c r="H18" s="391">
        <f>'Table 1 - Detailed'!H67</f>
        <v>0</v>
      </c>
      <c r="I18" s="392">
        <f>'Table 1 - Detailed'!I67</f>
        <v>0</v>
      </c>
      <c r="J18" s="393" t="s">
        <v>248</v>
      </c>
    </row>
    <row r="19" spans="1:10" outlineLevel="1" x14ac:dyDescent="0.45">
      <c r="A19" s="389" t="s">
        <v>39</v>
      </c>
      <c r="B19" s="341" t="s">
        <v>1</v>
      </c>
      <c r="C19" s="342" t="s">
        <v>40</v>
      </c>
      <c r="D19" s="390">
        <f>'Table 1 - Detailed'!D68</f>
        <v>0</v>
      </c>
      <c r="E19" s="391">
        <f>'Table 1 - Detailed'!E68</f>
        <v>0</v>
      </c>
      <c r="F19" s="391">
        <f>'Table 1 - Detailed'!F68</f>
        <v>0</v>
      </c>
      <c r="G19" s="391">
        <f>'Table 1 - Detailed'!G68</f>
        <v>0</v>
      </c>
      <c r="H19" s="391">
        <f>'Table 1 - Detailed'!H68</f>
        <v>0</v>
      </c>
      <c r="I19" s="392">
        <f>'Table 1 - Detailed'!I68</f>
        <v>0</v>
      </c>
      <c r="J19" s="393" t="s">
        <v>249</v>
      </c>
    </row>
    <row r="20" spans="1:10" outlineLevel="1" x14ac:dyDescent="0.45">
      <c r="A20" s="394" t="s">
        <v>41</v>
      </c>
      <c r="B20" s="343" t="s">
        <v>1</v>
      </c>
      <c r="C20" s="344" t="s">
        <v>42</v>
      </c>
      <c r="D20" s="395">
        <f>'Table 1 - Detailed'!D69</f>
        <v>0</v>
      </c>
      <c r="E20" s="396">
        <f>'Table 1 - Detailed'!E69</f>
        <v>0</v>
      </c>
      <c r="F20" s="396">
        <f>'Table 1 - Detailed'!F69</f>
        <v>0</v>
      </c>
      <c r="G20" s="396">
        <f>'Table 1 - Detailed'!G69</f>
        <v>0</v>
      </c>
      <c r="H20" s="396">
        <f>'Table 1 - Detailed'!H69</f>
        <v>0</v>
      </c>
      <c r="I20" s="397">
        <f>'Table 1 - Detailed'!I69</f>
        <v>0</v>
      </c>
      <c r="J20" s="398" t="s">
        <v>250</v>
      </c>
    </row>
    <row r="21" spans="1:10" x14ac:dyDescent="0.45">
      <c r="A21" s="382" t="s">
        <v>43</v>
      </c>
      <c r="B21" s="9" t="s">
        <v>1</v>
      </c>
      <c r="C21" s="53" t="s">
        <v>279</v>
      </c>
      <c r="D21" s="174">
        <f>SUM(D9:D17,D19)-D18-D20</f>
        <v>0</v>
      </c>
      <c r="E21" s="131">
        <f>SUM(E9:E17,E19)-E18-E20</f>
        <v>0</v>
      </c>
      <c r="F21" s="131">
        <f t="shared" ref="F21:I21" si="1">SUM(F9:F17,F19)-F18-F20</f>
        <v>0</v>
      </c>
      <c r="G21" s="131">
        <f t="shared" si="1"/>
        <v>0</v>
      </c>
      <c r="H21" s="131">
        <f t="shared" si="1"/>
        <v>0</v>
      </c>
      <c r="I21" s="132">
        <f t="shared" si="1"/>
        <v>0</v>
      </c>
      <c r="J21" s="185" t="s">
        <v>315</v>
      </c>
    </row>
    <row r="22" spans="1:10" x14ac:dyDescent="0.45">
      <c r="A22" s="1" t="s">
        <v>44</v>
      </c>
      <c r="B22" s="11" t="s">
        <v>1</v>
      </c>
      <c r="C22" s="55"/>
      <c r="D22" s="174">
        <f>D6+D7+D8+D21</f>
        <v>0</v>
      </c>
      <c r="E22" s="131">
        <f>E6+E7+E8+E21</f>
        <v>0</v>
      </c>
      <c r="F22" s="131">
        <f t="shared" ref="F22:I22" si="2">F6+F7+F8+F21</f>
        <v>0</v>
      </c>
      <c r="G22" s="131">
        <f t="shared" si="2"/>
        <v>0</v>
      </c>
      <c r="H22" s="131">
        <f t="shared" si="2"/>
        <v>0</v>
      </c>
      <c r="I22" s="132">
        <f t="shared" si="2"/>
        <v>0</v>
      </c>
      <c r="J22" s="187" t="s">
        <v>187</v>
      </c>
    </row>
    <row r="23" spans="1:10" x14ac:dyDescent="0.45">
      <c r="A23" s="382" t="s">
        <v>45</v>
      </c>
      <c r="B23" s="9" t="s">
        <v>1</v>
      </c>
      <c r="C23" s="53" t="s">
        <v>280</v>
      </c>
      <c r="D23" s="197">
        <f>'Table 1 - Detailed'!D72</f>
        <v>0</v>
      </c>
      <c r="E23" s="140">
        <f>'Table 1 - Detailed'!E72</f>
        <v>0</v>
      </c>
      <c r="F23" s="140">
        <f>'Table 1 - Detailed'!F72</f>
        <v>0</v>
      </c>
      <c r="G23" s="140">
        <f>'Table 1 - Detailed'!G72</f>
        <v>0</v>
      </c>
      <c r="H23" s="140">
        <f>'Table 1 - Detailed'!H72</f>
        <v>0</v>
      </c>
      <c r="I23" s="141">
        <f>'Table 1 - Detailed'!I72</f>
        <v>0</v>
      </c>
      <c r="J23" s="185" t="s">
        <v>46</v>
      </c>
    </row>
    <row r="24" spans="1:10" x14ac:dyDescent="0.45">
      <c r="A24" s="382" t="s">
        <v>47</v>
      </c>
      <c r="B24" s="9" t="s">
        <v>1</v>
      </c>
      <c r="C24" s="53" t="s">
        <v>281</v>
      </c>
      <c r="D24" s="197">
        <f>'Table 1 - Detailed'!D73</f>
        <v>0</v>
      </c>
      <c r="E24" s="140">
        <f>'Table 1 - Detailed'!E73</f>
        <v>0</v>
      </c>
      <c r="F24" s="140">
        <f>'Table 1 - Detailed'!F73</f>
        <v>0</v>
      </c>
      <c r="G24" s="140">
        <f>'Table 1 - Detailed'!G73</f>
        <v>0</v>
      </c>
      <c r="H24" s="140">
        <f>'Table 1 - Detailed'!H73</f>
        <v>0</v>
      </c>
      <c r="I24" s="141">
        <f>'Table 1 - Detailed'!I73</f>
        <v>0</v>
      </c>
      <c r="J24" s="185" t="s">
        <v>48</v>
      </c>
    </row>
    <row r="25" spans="1:10" x14ac:dyDescent="0.45">
      <c r="A25" s="382" t="s">
        <v>49</v>
      </c>
      <c r="B25" s="9" t="s">
        <v>1</v>
      </c>
      <c r="C25" s="53" t="s">
        <v>282</v>
      </c>
      <c r="D25" s="197">
        <f>'Table 1 - Detailed'!D74</f>
        <v>0</v>
      </c>
      <c r="E25" s="140">
        <f>'Table 1 - Detailed'!E74</f>
        <v>0</v>
      </c>
      <c r="F25" s="140">
        <f>'Table 1 - Detailed'!F74</f>
        <v>0</v>
      </c>
      <c r="G25" s="140">
        <f>'Table 1 - Detailed'!G74</f>
        <v>0</v>
      </c>
      <c r="H25" s="140">
        <f>'Table 1 - Detailed'!H74</f>
        <v>0</v>
      </c>
      <c r="I25" s="141">
        <f>'Table 1 - Detailed'!I74</f>
        <v>0</v>
      </c>
      <c r="J25" s="185" t="s">
        <v>50</v>
      </c>
    </row>
    <row r="26" spans="1:10" x14ac:dyDescent="0.45">
      <c r="A26" s="382" t="s">
        <v>51</v>
      </c>
      <c r="B26" s="9" t="s">
        <v>1</v>
      </c>
      <c r="C26" s="53" t="s">
        <v>283</v>
      </c>
      <c r="D26" s="197">
        <f>'Table 1 - Detailed'!D83</f>
        <v>0</v>
      </c>
      <c r="E26" s="140">
        <f>'Table 1 - Detailed'!E83</f>
        <v>0</v>
      </c>
      <c r="F26" s="140">
        <f>'Table 1 - Detailed'!F83</f>
        <v>0</v>
      </c>
      <c r="G26" s="140">
        <f>'Table 1 - Detailed'!G83</f>
        <v>0</v>
      </c>
      <c r="H26" s="140">
        <f>'Table 1 - Detailed'!H83</f>
        <v>0</v>
      </c>
      <c r="I26" s="141">
        <f>'Table 1 - Detailed'!I83</f>
        <v>0</v>
      </c>
      <c r="J26" s="185" t="s">
        <v>52</v>
      </c>
    </row>
    <row r="27" spans="1:10" x14ac:dyDescent="0.45">
      <c r="A27" s="382" t="s">
        <v>53</v>
      </c>
      <c r="B27" s="9" t="s">
        <v>1</v>
      </c>
      <c r="C27" s="53" t="s">
        <v>284</v>
      </c>
      <c r="D27" s="197">
        <f>'Table 1 - Detailed'!D84</f>
        <v>0</v>
      </c>
      <c r="E27" s="140">
        <f>'Table 1 - Detailed'!E84</f>
        <v>0</v>
      </c>
      <c r="F27" s="140">
        <f>'Table 1 - Detailed'!F84</f>
        <v>0</v>
      </c>
      <c r="G27" s="140">
        <f>'Table 1 - Detailed'!G84</f>
        <v>0</v>
      </c>
      <c r="H27" s="140">
        <f>'Table 1 - Detailed'!H84</f>
        <v>0</v>
      </c>
      <c r="I27" s="141">
        <f>'Table 1 - Detailed'!I84</f>
        <v>0</v>
      </c>
      <c r="J27" s="185" t="s">
        <v>54</v>
      </c>
    </row>
    <row r="28" spans="1:10" ht="14.65" thickBot="1" x14ac:dyDescent="0.5">
      <c r="A28" s="382" t="s">
        <v>55</v>
      </c>
      <c r="B28" s="9" t="s">
        <v>1</v>
      </c>
      <c r="C28" s="53" t="s">
        <v>285</v>
      </c>
      <c r="D28" s="197">
        <f>'Table 1 - Detailed'!D85</f>
        <v>0</v>
      </c>
      <c r="E28" s="140">
        <f>'Table 1 - Detailed'!E85</f>
        <v>0</v>
      </c>
      <c r="F28" s="140">
        <f>'Table 1 - Detailed'!F85</f>
        <v>0</v>
      </c>
      <c r="G28" s="140">
        <f>'Table 1 - Detailed'!G85</f>
        <v>0</v>
      </c>
      <c r="H28" s="140">
        <f>'Table 1 - Detailed'!H85</f>
        <v>0</v>
      </c>
      <c r="I28" s="141">
        <f>'Table 1 - Detailed'!I85</f>
        <v>0</v>
      </c>
      <c r="J28" s="188" t="s">
        <v>56</v>
      </c>
    </row>
    <row r="29" spans="1:10" ht="14.65" thickBot="1" x14ac:dyDescent="0.5">
      <c r="A29" s="1" t="s">
        <v>57</v>
      </c>
      <c r="B29" s="11" t="s">
        <v>1</v>
      </c>
      <c r="C29" s="55"/>
      <c r="D29" s="174">
        <f t="shared" ref="D29:I29" si="3">SUM(D22:D28)</f>
        <v>0</v>
      </c>
      <c r="E29" s="131">
        <f t="shared" si="3"/>
        <v>0</v>
      </c>
      <c r="F29" s="131">
        <f t="shared" si="3"/>
        <v>0</v>
      </c>
      <c r="G29" s="131">
        <f t="shared" si="3"/>
        <v>0</v>
      </c>
      <c r="H29" s="131">
        <f t="shared" si="3"/>
        <v>0</v>
      </c>
      <c r="I29" s="132">
        <f t="shared" si="3"/>
        <v>0</v>
      </c>
      <c r="J29" s="189" t="s">
        <v>188</v>
      </c>
    </row>
    <row r="30" spans="1:10" x14ac:dyDescent="0.45">
      <c r="A30" s="381" t="s">
        <v>58</v>
      </c>
      <c r="B30" s="9" t="s">
        <v>1</v>
      </c>
      <c r="C30" s="181" t="s">
        <v>286</v>
      </c>
      <c r="D30" s="198">
        <f>'Table 1 - Detailed'!D87</f>
        <v>0</v>
      </c>
      <c r="E30" s="142">
        <f>'Table 1 - Detailed'!E87</f>
        <v>0</v>
      </c>
      <c r="F30" s="142">
        <f>'Table 1 - Detailed'!F87</f>
        <v>0</v>
      </c>
      <c r="G30" s="142">
        <f>'Table 1 - Detailed'!G87</f>
        <v>0</v>
      </c>
      <c r="H30" s="142">
        <f>'Table 1 - Detailed'!H87</f>
        <v>0</v>
      </c>
      <c r="I30" s="143">
        <f>'Table 1 - Detailed'!I87</f>
        <v>0</v>
      </c>
      <c r="J30" s="190" t="s">
        <v>59</v>
      </c>
    </row>
    <row r="31" spans="1:10" ht="14.65" thickBot="1" x14ac:dyDescent="0.5">
      <c r="A31" s="381" t="s">
        <v>60</v>
      </c>
      <c r="B31" s="28" t="s">
        <v>1</v>
      </c>
      <c r="C31" s="181" t="s">
        <v>287</v>
      </c>
      <c r="D31" s="198">
        <f>'Table 1 - Detailed'!D88</f>
        <v>0</v>
      </c>
      <c r="E31" s="142">
        <f>'Table 1 - Detailed'!E88</f>
        <v>0</v>
      </c>
      <c r="F31" s="142">
        <f>'Table 1 - Detailed'!F88</f>
        <v>0</v>
      </c>
      <c r="G31" s="142">
        <f>'Table 1 - Detailed'!G88</f>
        <v>0</v>
      </c>
      <c r="H31" s="142">
        <f>'Table 1 - Detailed'!H88</f>
        <v>0</v>
      </c>
      <c r="I31" s="143">
        <f>'Table 1 - Detailed'!I88</f>
        <v>0</v>
      </c>
      <c r="J31" s="188" t="s">
        <v>61</v>
      </c>
    </row>
    <row r="32" spans="1:10" ht="14.65" thickBot="1" x14ac:dyDescent="0.5">
      <c r="A32" s="379" t="s">
        <v>62</v>
      </c>
      <c r="B32" s="377" t="s">
        <v>1</v>
      </c>
      <c r="C32" s="380" t="s">
        <v>194</v>
      </c>
      <c r="D32" s="179">
        <f>SUM(D29:D31)</f>
        <v>0</v>
      </c>
      <c r="E32" s="137">
        <f>SUM(E29:E31)</f>
        <v>0</v>
      </c>
      <c r="F32" s="137">
        <f>'Table 1 - Detailed'!F89</f>
        <v>0</v>
      </c>
      <c r="G32" s="137">
        <f>'Table 1 - Detailed'!G89</f>
        <v>0</v>
      </c>
      <c r="H32" s="137">
        <f>'Table 1 - Detailed'!H89</f>
        <v>0</v>
      </c>
      <c r="I32" s="138">
        <f>'Table 1 - Detailed'!I89</f>
        <v>0</v>
      </c>
      <c r="J32" s="189" t="s">
        <v>195</v>
      </c>
    </row>
    <row r="33" spans="1:10" ht="15.75" x14ac:dyDescent="0.45">
      <c r="A33" s="167" t="s">
        <v>63</v>
      </c>
      <c r="B33" s="374" t="s">
        <v>10</v>
      </c>
      <c r="C33" s="378" t="s">
        <v>341</v>
      </c>
      <c r="D33" s="199">
        <f>'Table 1 - Detailed'!D90</f>
        <v>0</v>
      </c>
      <c r="E33" s="148">
        <f>'Table 1 - Detailed'!E90</f>
        <v>0</v>
      </c>
      <c r="F33" s="148">
        <f>'Table 1 - Detailed'!F90</f>
        <v>0</v>
      </c>
      <c r="G33" s="148">
        <f>'Table 1 - Detailed'!G90</f>
        <v>0</v>
      </c>
      <c r="H33" s="148">
        <f>'Table 1 - Detailed'!H90</f>
        <v>0</v>
      </c>
      <c r="I33" s="149">
        <f>'Table 1 - Detailed'!I90</f>
        <v>0</v>
      </c>
      <c r="J33" s="244" t="s">
        <v>271</v>
      </c>
    </row>
    <row r="34" spans="1:10" ht="14.65" thickBot="1" x14ac:dyDescent="0.5">
      <c r="A34" s="215" t="s">
        <v>64</v>
      </c>
      <c r="B34" s="162" t="s">
        <v>10</v>
      </c>
      <c r="C34" s="225" t="s">
        <v>342</v>
      </c>
      <c r="D34" s="200">
        <f>'Table 1 - Detailed'!D91</f>
        <v>0</v>
      </c>
      <c r="E34" s="150">
        <f>'Table 1 - Detailed'!E91</f>
        <v>0</v>
      </c>
      <c r="F34" s="150">
        <f>'Table 1 - Detailed'!F91</f>
        <v>0</v>
      </c>
      <c r="G34" s="150">
        <f>'Table 1 - Detailed'!G91</f>
        <v>0</v>
      </c>
      <c r="H34" s="150">
        <f>'Table 1 - Detailed'!H91</f>
        <v>0</v>
      </c>
      <c r="I34" s="151">
        <f>'Table 1 - Detailed'!I91</f>
        <v>0</v>
      </c>
      <c r="J34" s="245" t="s">
        <v>190</v>
      </c>
    </row>
    <row r="35" spans="1:10" ht="14.65" thickBot="1" x14ac:dyDescent="0.5">
      <c r="A35" s="3"/>
      <c r="B35" s="12"/>
      <c r="C35" s="58"/>
      <c r="D35" s="176"/>
      <c r="E35" s="18"/>
      <c r="F35" s="12"/>
      <c r="G35" s="12"/>
      <c r="H35" s="12"/>
      <c r="I35" s="19"/>
      <c r="J35" s="191"/>
    </row>
    <row r="36" spans="1:10" ht="16.149999999999999" thickBot="1" x14ac:dyDescent="0.5">
      <c r="A36" s="433" t="s">
        <v>62</v>
      </c>
      <c r="B36" s="377" t="s">
        <v>65</v>
      </c>
      <c r="C36" s="380" t="s">
        <v>66</v>
      </c>
      <c r="D36" s="179">
        <f t="shared" ref="D36:I36" si="4">D32*D33</f>
        <v>0</v>
      </c>
      <c r="E36" s="137">
        <f t="shared" si="4"/>
        <v>0</v>
      </c>
      <c r="F36" s="137">
        <f t="shared" si="4"/>
        <v>0</v>
      </c>
      <c r="G36" s="137">
        <f t="shared" si="4"/>
        <v>0</v>
      </c>
      <c r="H36" s="137">
        <f t="shared" si="4"/>
        <v>0</v>
      </c>
      <c r="I36" s="138">
        <f t="shared" si="4"/>
        <v>0</v>
      </c>
      <c r="J36" s="189" t="s">
        <v>400</v>
      </c>
    </row>
    <row r="37" spans="1:10" x14ac:dyDescent="0.45">
      <c r="A37" s="434" t="s">
        <v>67</v>
      </c>
      <c r="B37" s="45" t="s">
        <v>65</v>
      </c>
      <c r="C37" s="51" t="s">
        <v>68</v>
      </c>
      <c r="D37" s="274">
        <f>D48</f>
        <v>0</v>
      </c>
      <c r="E37" s="275">
        <f>E48</f>
        <v>0</v>
      </c>
      <c r="F37" s="275">
        <f t="shared" ref="F37:I37" si="5">F48</f>
        <v>0</v>
      </c>
      <c r="G37" s="275">
        <f t="shared" si="5"/>
        <v>0</v>
      </c>
      <c r="H37" s="275">
        <f t="shared" si="5"/>
        <v>0</v>
      </c>
      <c r="I37" s="276">
        <f t="shared" si="5"/>
        <v>0</v>
      </c>
      <c r="J37" s="253" t="s">
        <v>186</v>
      </c>
    </row>
    <row r="38" spans="1:10" x14ac:dyDescent="0.45">
      <c r="A38" s="8" t="s">
        <v>69</v>
      </c>
      <c r="B38" s="10" t="s">
        <v>65</v>
      </c>
      <c r="C38" s="54" t="s">
        <v>70</v>
      </c>
      <c r="D38" s="201">
        <f>'Table 1 - Detailed'!D95</f>
        <v>0</v>
      </c>
      <c r="E38" s="152">
        <f>'Table 1 - Detailed'!E95</f>
        <v>0</v>
      </c>
      <c r="F38" s="152">
        <f>'Table 1 - Detailed'!F95</f>
        <v>0</v>
      </c>
      <c r="G38" s="152">
        <f>'Table 1 - Detailed'!G95</f>
        <v>0</v>
      </c>
      <c r="H38" s="152">
        <f>'Table 1 - Detailed'!H95</f>
        <v>0</v>
      </c>
      <c r="I38" s="153">
        <f>'Table 1 - Detailed'!I95</f>
        <v>0</v>
      </c>
      <c r="J38" s="186" t="s">
        <v>191</v>
      </c>
    </row>
    <row r="39" spans="1:10" ht="14.65" thickBot="1" x14ac:dyDescent="0.5">
      <c r="A39" s="435" t="s">
        <v>71</v>
      </c>
      <c r="B39" s="14" t="s">
        <v>65</v>
      </c>
      <c r="C39" s="57" t="s">
        <v>72</v>
      </c>
      <c r="D39" s="202">
        <f>'Table 1 - Detailed'!D96</f>
        <v>0</v>
      </c>
      <c r="E39" s="154">
        <f>'Table 1 - Detailed'!E96</f>
        <v>0</v>
      </c>
      <c r="F39" s="154">
        <f>'Table 1 - Detailed'!F96</f>
        <v>0</v>
      </c>
      <c r="G39" s="154">
        <f>'Table 1 - Detailed'!G96</f>
        <v>0</v>
      </c>
      <c r="H39" s="154">
        <f>'Table 1 - Detailed'!H96</f>
        <v>0</v>
      </c>
      <c r="I39" s="155">
        <f>'Table 1 - Detailed'!I96</f>
        <v>0</v>
      </c>
      <c r="J39" s="192" t="s">
        <v>192</v>
      </c>
    </row>
    <row r="40" spans="1:10" ht="14.65" thickBot="1" x14ac:dyDescent="0.5">
      <c r="A40" s="379" t="s">
        <v>73</v>
      </c>
      <c r="B40" s="377" t="s">
        <v>65</v>
      </c>
      <c r="C40" s="380" t="s">
        <v>74</v>
      </c>
      <c r="D40" s="271">
        <f>SUM(D36:D39)</f>
        <v>0</v>
      </c>
      <c r="E40" s="272">
        <f t="shared" ref="E40:I40" si="6">SUM(E36:E39)</f>
        <v>0</v>
      </c>
      <c r="F40" s="272">
        <f t="shared" si="6"/>
        <v>0</v>
      </c>
      <c r="G40" s="272">
        <f t="shared" si="6"/>
        <v>0</v>
      </c>
      <c r="H40" s="272">
        <f t="shared" si="6"/>
        <v>0</v>
      </c>
      <c r="I40" s="273">
        <f t="shared" si="6"/>
        <v>0</v>
      </c>
      <c r="J40" s="399" t="s">
        <v>193</v>
      </c>
    </row>
    <row r="41" spans="1:10" ht="14.65" thickBot="1" x14ac:dyDescent="0.5">
      <c r="A41" s="3"/>
      <c r="B41" s="12"/>
      <c r="C41" s="58"/>
      <c r="D41" s="176"/>
      <c r="E41" s="18"/>
      <c r="F41" s="12"/>
      <c r="G41" s="12"/>
      <c r="H41" s="12"/>
      <c r="I41" s="19"/>
      <c r="J41" s="191"/>
    </row>
    <row r="42" spans="1:10" ht="14.65" thickBot="1" x14ac:dyDescent="0.5">
      <c r="A42" s="379" t="s">
        <v>75</v>
      </c>
      <c r="B42" s="377" t="s">
        <v>65</v>
      </c>
      <c r="C42" s="380" t="s">
        <v>76</v>
      </c>
      <c r="D42" s="218">
        <f>'Table 1 - Detailed'!D99</f>
        <v>0</v>
      </c>
      <c r="E42" s="119">
        <f>'Table 1 - Detailed'!E99</f>
        <v>0</v>
      </c>
      <c r="F42" s="119">
        <f>'Table 1 - Detailed'!F99</f>
        <v>0</v>
      </c>
      <c r="G42" s="119">
        <f>'Table 1 - Detailed'!G99</f>
        <v>0</v>
      </c>
      <c r="H42" s="119">
        <f>'Table 1 - Detailed'!H99</f>
        <v>0</v>
      </c>
      <c r="I42" s="120">
        <f>'Table 1 - Detailed'!I99</f>
        <v>0</v>
      </c>
      <c r="J42" s="399" t="s">
        <v>196</v>
      </c>
    </row>
    <row r="43" spans="1:10" ht="14.65" thickBot="1" x14ac:dyDescent="0.5">
      <c r="A43" s="247" t="s">
        <v>77</v>
      </c>
      <c r="B43" s="248" t="s">
        <v>65</v>
      </c>
      <c r="C43" s="249"/>
      <c r="D43" s="250">
        <f>D40-D42</f>
        <v>0</v>
      </c>
      <c r="E43" s="234">
        <f t="shared" ref="E43:I43" si="7">E40-E42</f>
        <v>0</v>
      </c>
      <c r="F43" s="234">
        <f t="shared" si="7"/>
        <v>0</v>
      </c>
      <c r="G43" s="234">
        <f t="shared" si="7"/>
        <v>0</v>
      </c>
      <c r="H43" s="234">
        <f t="shared" si="7"/>
        <v>0</v>
      </c>
      <c r="I43" s="235">
        <f t="shared" si="7"/>
        <v>0</v>
      </c>
      <c r="J43" s="251" t="s">
        <v>197</v>
      </c>
    </row>
    <row r="44" spans="1:10" ht="14.65" thickBot="1" x14ac:dyDescent="0.5">
      <c r="A44" s="3"/>
      <c r="B44" s="12"/>
      <c r="C44" s="58"/>
      <c r="D44" s="43"/>
      <c r="E44" s="12"/>
      <c r="F44" s="12"/>
      <c r="G44" s="12"/>
      <c r="H44" s="12"/>
      <c r="I44" s="19"/>
      <c r="J44" s="191"/>
    </row>
    <row r="45" spans="1:10" x14ac:dyDescent="0.45">
      <c r="A45" s="436" t="s">
        <v>78</v>
      </c>
      <c r="B45" s="13" t="s">
        <v>8</v>
      </c>
      <c r="C45" s="56" t="s">
        <v>79</v>
      </c>
      <c r="D45" s="203">
        <f>'Table 1 - Detailed'!D102</f>
        <v>0</v>
      </c>
      <c r="E45" s="156">
        <f>'Table 1 - Detailed'!E102</f>
        <v>0</v>
      </c>
      <c r="F45" s="156">
        <f>'Table 1 - Detailed'!F102</f>
        <v>0</v>
      </c>
      <c r="G45" s="156">
        <f>'Table 1 - Detailed'!G102</f>
        <v>0</v>
      </c>
      <c r="H45" s="156">
        <f>'Table 1 - Detailed'!H102</f>
        <v>0</v>
      </c>
      <c r="I45" s="157">
        <f>'Table 1 - Detailed'!I102</f>
        <v>0</v>
      </c>
      <c r="J45" s="193" t="s">
        <v>198</v>
      </c>
    </row>
    <row r="46" spans="1:10" ht="15.75" x14ac:dyDescent="0.45">
      <c r="A46" s="8" t="s">
        <v>80</v>
      </c>
      <c r="B46" s="10" t="s">
        <v>81</v>
      </c>
      <c r="C46" s="54" t="s">
        <v>82</v>
      </c>
      <c r="D46" s="204">
        <f>'Table 1 - Detailed'!D103</f>
        <v>0</v>
      </c>
      <c r="E46" s="158">
        <f>'Table 1 - Detailed'!E103</f>
        <v>0</v>
      </c>
      <c r="F46" s="158">
        <f>'Table 1 - Detailed'!F103</f>
        <v>0</v>
      </c>
      <c r="G46" s="158">
        <f>'Table 1 - Detailed'!G103</f>
        <v>0</v>
      </c>
      <c r="H46" s="158">
        <f>'Table 1 - Detailed'!H103</f>
        <v>0</v>
      </c>
      <c r="I46" s="159">
        <f>'Table 1 - Detailed'!I103</f>
        <v>0</v>
      </c>
      <c r="J46" s="194" t="s">
        <v>270</v>
      </c>
    </row>
    <row r="47" spans="1:10" ht="14.65" thickBot="1" x14ac:dyDescent="0.5">
      <c r="A47" s="435" t="s">
        <v>83</v>
      </c>
      <c r="B47" s="14" t="s">
        <v>84</v>
      </c>
      <c r="C47" s="57" t="s">
        <v>85</v>
      </c>
      <c r="D47" s="239">
        <f>(1+D45)*(1+D46)-1</f>
        <v>0</v>
      </c>
      <c r="E47" s="240">
        <f t="shared" ref="E47:G47" si="8">(1+E45)*(1+E46)-1</f>
        <v>0</v>
      </c>
      <c r="F47" s="240">
        <f t="shared" si="8"/>
        <v>0</v>
      </c>
      <c r="G47" s="240">
        <f t="shared" si="8"/>
        <v>0</v>
      </c>
      <c r="H47" s="240">
        <f>(1+H45)*(1+H46)-1</f>
        <v>0</v>
      </c>
      <c r="I47" s="241">
        <f>(1+I45)*(1+I46)-1</f>
        <v>0</v>
      </c>
      <c r="J47" s="246" t="s">
        <v>267</v>
      </c>
    </row>
    <row r="48" spans="1:10" ht="14.65" thickBot="1" x14ac:dyDescent="0.5">
      <c r="A48" s="379" t="s">
        <v>86</v>
      </c>
      <c r="B48" s="377" t="s">
        <v>65</v>
      </c>
      <c r="C48" s="380" t="s">
        <v>68</v>
      </c>
      <c r="D48" s="218">
        <f>'Table 1 - Detailed'!D105</f>
        <v>0</v>
      </c>
      <c r="E48" s="119">
        <f>'Table 1 - Detailed'!E105</f>
        <v>0</v>
      </c>
      <c r="F48" s="119">
        <f>'Table 1 - Detailed'!F105</f>
        <v>0</v>
      </c>
      <c r="G48" s="119">
        <f>'Table 1 - Detailed'!G105</f>
        <v>0</v>
      </c>
      <c r="H48" s="119">
        <f>'Table 1 - Detailed'!H105</f>
        <v>0</v>
      </c>
      <c r="I48" s="120">
        <f>'Table 1 - Detailed'!I105</f>
        <v>0</v>
      </c>
      <c r="J48" s="399" t="s">
        <v>199</v>
      </c>
    </row>
    <row r="49" spans="1:10" ht="14.65" thickBot="1" x14ac:dyDescent="0.5"/>
    <row r="50" spans="1:10" x14ac:dyDescent="0.45">
      <c r="A50" s="256" t="s">
        <v>141</v>
      </c>
      <c r="B50" s="257"/>
      <c r="C50" s="265"/>
      <c r="D50" s="508"/>
      <c r="E50" s="509"/>
      <c r="F50" s="509"/>
      <c r="G50" s="509"/>
      <c r="H50" s="509"/>
      <c r="I50" s="510"/>
      <c r="J50" s="258" t="s">
        <v>185</v>
      </c>
    </row>
    <row r="51" spans="1:10" ht="14.65" thickBot="1" x14ac:dyDescent="0.5">
      <c r="A51" s="259" t="s">
        <v>142</v>
      </c>
      <c r="B51" s="260"/>
      <c r="C51" s="266"/>
      <c r="D51" s="277">
        <f>D40-D50</f>
        <v>0</v>
      </c>
      <c r="E51" s="278">
        <f>E40-E50</f>
        <v>0</v>
      </c>
      <c r="F51" s="278">
        <f t="shared" ref="F51:H51" si="9">F40-F50</f>
        <v>0</v>
      </c>
      <c r="G51" s="278">
        <f t="shared" si="9"/>
        <v>0</v>
      </c>
      <c r="H51" s="278">
        <f t="shared" si="9"/>
        <v>0</v>
      </c>
      <c r="I51" s="279">
        <f>I40-I50</f>
        <v>0</v>
      </c>
      <c r="J51" s="261" t="s">
        <v>268</v>
      </c>
    </row>
    <row r="53" spans="1:10" x14ac:dyDescent="0.45">
      <c r="A53" t="s">
        <v>124</v>
      </c>
      <c r="D53" s="24">
        <f>D40-'Table 1 - Detailed'!D97</f>
        <v>0</v>
      </c>
      <c r="E53" s="24">
        <f>E40-'Table 1 - Detailed'!E97</f>
        <v>0</v>
      </c>
      <c r="F53" s="24">
        <f>F40-'Table 1 - Detailed'!F97</f>
        <v>0</v>
      </c>
      <c r="G53" s="24">
        <f>G40-'Table 1 - Detailed'!G97</f>
        <v>0</v>
      </c>
      <c r="H53" s="24">
        <f>H40-'Table 1 - Detailed'!H97</f>
        <v>0</v>
      </c>
      <c r="I53" s="24">
        <f>I40-'Table 1 - Detailed'!I97</f>
        <v>0</v>
      </c>
    </row>
    <row r="54" spans="1:10" ht="14.65" thickBot="1" x14ac:dyDescent="0.5"/>
    <row r="55" spans="1:10" ht="14.65" thickBot="1" x14ac:dyDescent="0.5">
      <c r="A55" s="262" t="s">
        <v>180</v>
      </c>
      <c r="B55" s="263"/>
      <c r="C55" s="267"/>
      <c r="D55" s="511"/>
      <c r="E55" s="512"/>
      <c r="F55" s="512"/>
      <c r="G55" s="513"/>
      <c r="H55" s="513"/>
      <c r="I55" s="514"/>
      <c r="J55" s="264" t="s">
        <v>184</v>
      </c>
    </row>
  </sheetData>
  <sheetProtection sheet="1" objects="1" scenarios="1"/>
  <phoneticPr fontId="1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</sheetPr>
  <dimension ref="A1:P107"/>
  <sheetViews>
    <sheetView zoomScale="75" zoomScaleNormal="75" workbookViewId="0">
      <pane xSplit="3" ySplit="5" topLeftCell="D6" activePane="bottomRight" state="frozen"/>
      <selection activeCell="I40" sqref="I40"/>
      <selection pane="topRight" activeCell="I40" sqref="I40"/>
      <selection pane="bottomLeft" activeCell="I40" sqref="I40"/>
      <selection pane="bottomRight"/>
    </sheetView>
  </sheetViews>
  <sheetFormatPr defaultRowHeight="14.25" outlineLevelRow="1" x14ac:dyDescent="0.45"/>
  <cols>
    <col min="1" max="1" width="86.73046875" style="7" bestFit="1" customWidth="1"/>
    <col min="2" max="2" width="19.86328125" style="15" bestFit="1" customWidth="1"/>
    <col min="3" max="3" width="19.73046875" style="15" bestFit="1" customWidth="1"/>
    <col min="4" max="5" width="11.3984375" style="15" bestFit="1" customWidth="1"/>
    <col min="6" max="7" width="11.73046875" style="15" bestFit="1" customWidth="1"/>
    <col min="8" max="8" width="11.3984375" style="15" customWidth="1"/>
    <col min="9" max="9" width="11.73046875" style="15" bestFit="1" customWidth="1"/>
    <col min="10" max="11" width="11.3984375" style="15" bestFit="1" customWidth="1"/>
    <col min="12" max="13" width="11.73046875" style="15" bestFit="1" customWidth="1"/>
    <col min="14" max="14" width="11.3984375" style="15" customWidth="1"/>
    <col min="15" max="15" width="11.73046875" style="15" bestFit="1" customWidth="1"/>
    <col min="16" max="16" width="67" style="61" customWidth="1"/>
  </cols>
  <sheetData>
    <row r="1" spans="1:16" x14ac:dyDescent="0.45">
      <c r="A1" s="64" t="s">
        <v>310</v>
      </c>
      <c r="B1" s="65">
        <f>Cover!C5</f>
        <v>0</v>
      </c>
      <c r="J1" s="41"/>
      <c r="K1"/>
      <c r="L1"/>
      <c r="M1"/>
      <c r="N1"/>
      <c r="O1"/>
      <c r="P1"/>
    </row>
    <row r="2" spans="1:16" ht="14.65" thickBot="1" x14ac:dyDescent="0.5">
      <c r="A2" s="64" t="s">
        <v>311</v>
      </c>
      <c r="B2" s="66">
        <f>Cover!C6</f>
        <v>0</v>
      </c>
      <c r="J2" s="41"/>
      <c r="K2"/>
      <c r="L2"/>
      <c r="M2"/>
      <c r="N2"/>
      <c r="O2"/>
      <c r="P2"/>
    </row>
    <row r="3" spans="1:16" ht="14.65" thickBot="1" x14ac:dyDescent="0.5">
      <c r="A3" s="64" t="s">
        <v>312</v>
      </c>
      <c r="B3" s="65" t="s">
        <v>325</v>
      </c>
      <c r="D3" s="557" t="s">
        <v>326</v>
      </c>
      <c r="E3" s="558"/>
      <c r="F3" s="558"/>
      <c r="G3" s="558"/>
      <c r="H3" s="558"/>
      <c r="I3" s="559"/>
      <c r="J3" s="557" t="s">
        <v>323</v>
      </c>
      <c r="K3" s="558"/>
      <c r="L3" s="558"/>
      <c r="M3" s="558"/>
      <c r="N3" s="558"/>
      <c r="O3" s="559"/>
      <c r="P3"/>
    </row>
    <row r="4" spans="1:16" x14ac:dyDescent="0.45">
      <c r="A4" s="100" t="s">
        <v>87</v>
      </c>
      <c r="B4" s="101"/>
      <c r="C4" s="101"/>
      <c r="D4" s="102" t="str">
        <f>LEFT(E4,4)-1&amp;"/"&amp;RIGHT(E4,2)-1</f>
        <v>1898/-1</v>
      </c>
      <c r="E4" s="102" t="str">
        <f>Cover!C8</f>
        <v>1899/-100</v>
      </c>
      <c r="F4" s="102" t="str">
        <f>LEFT(E4,4)+1&amp;"/"&amp;RIGHT(E4,2)+1</f>
        <v>1900/1</v>
      </c>
      <c r="G4" s="102" t="e">
        <f t="shared" ref="G4:I4" si="0">LEFT(F4,4)+1&amp;"/"&amp;RIGHT(F4,2)+1</f>
        <v>#VALUE!</v>
      </c>
      <c r="H4" s="102" t="e">
        <f t="shared" si="0"/>
        <v>#VALUE!</v>
      </c>
      <c r="I4" s="108" t="e">
        <f t="shared" si="0"/>
        <v>#VALUE!</v>
      </c>
      <c r="J4" s="102" t="str">
        <f>D4</f>
        <v>1898/-1</v>
      </c>
      <c r="K4" s="102" t="str">
        <f t="shared" ref="K4:O4" si="1">E4</f>
        <v>1899/-100</v>
      </c>
      <c r="L4" s="102" t="str">
        <f t="shared" si="1"/>
        <v>1900/1</v>
      </c>
      <c r="M4" s="102" t="e">
        <f t="shared" si="1"/>
        <v>#VALUE!</v>
      </c>
      <c r="N4" s="102" t="e">
        <f t="shared" si="1"/>
        <v>#VALUE!</v>
      </c>
      <c r="O4" s="108" t="e">
        <f t="shared" si="1"/>
        <v>#VALUE!</v>
      </c>
      <c r="P4" s="110" t="s">
        <v>324</v>
      </c>
    </row>
    <row r="5" spans="1:16" ht="14.65" thickBot="1" x14ac:dyDescent="0.5">
      <c r="A5" s="104"/>
      <c r="B5" s="105"/>
      <c r="C5" s="105"/>
      <c r="D5" s="106" t="s">
        <v>318</v>
      </c>
      <c r="E5" s="106" t="s">
        <v>317</v>
      </c>
      <c r="F5" s="106" t="s">
        <v>319</v>
      </c>
      <c r="G5" s="106" t="s">
        <v>320</v>
      </c>
      <c r="H5" s="106" t="s">
        <v>321</v>
      </c>
      <c r="I5" s="109" t="s">
        <v>322</v>
      </c>
      <c r="J5" s="106" t="s">
        <v>318</v>
      </c>
      <c r="K5" s="106" t="s">
        <v>317</v>
      </c>
      <c r="L5" s="106" t="s">
        <v>319</v>
      </c>
      <c r="M5" s="106" t="s">
        <v>320</v>
      </c>
      <c r="N5" s="106" t="s">
        <v>321</v>
      </c>
      <c r="O5" s="109" t="s">
        <v>322</v>
      </c>
      <c r="P5" s="111"/>
    </row>
    <row r="6" spans="1:16" outlineLevel="1" x14ac:dyDescent="0.45">
      <c r="A6" s="361" t="s">
        <v>88</v>
      </c>
      <c r="B6" s="320" t="s">
        <v>1</v>
      </c>
      <c r="C6" s="295"/>
      <c r="D6" s="455"/>
      <c r="E6" s="455"/>
      <c r="F6" s="455"/>
      <c r="G6" s="455"/>
      <c r="H6" s="455"/>
      <c r="I6" s="456"/>
      <c r="J6" s="296">
        <f>D6-'Table 1 - Detailed'!D6</f>
        <v>0</v>
      </c>
      <c r="K6" s="296">
        <f>E6-'Table 1 - Detailed'!E6</f>
        <v>0</v>
      </c>
      <c r="L6" s="296">
        <f>F6-'Table 1 - Detailed'!F6</f>
        <v>0</v>
      </c>
      <c r="M6" s="296">
        <f>G6-'Table 1 - Detailed'!G6</f>
        <v>0</v>
      </c>
      <c r="N6" s="296">
        <f>H6-'Table 1 - Detailed'!H6</f>
        <v>0</v>
      </c>
      <c r="O6" s="297">
        <f>I6-'Table 1 - Detailed'!I6</f>
        <v>0</v>
      </c>
      <c r="P6" s="298"/>
    </row>
    <row r="7" spans="1:16" outlineLevel="1" x14ac:dyDescent="0.45">
      <c r="A7" s="362" t="s">
        <v>89</v>
      </c>
      <c r="B7" s="324" t="s">
        <v>1</v>
      </c>
      <c r="C7" s="299"/>
      <c r="D7" s="458"/>
      <c r="E7" s="458"/>
      <c r="F7" s="458"/>
      <c r="G7" s="458"/>
      <c r="H7" s="458"/>
      <c r="I7" s="459"/>
      <c r="J7" s="300">
        <f>D7-'Table 1 - Detailed'!D7</f>
        <v>0</v>
      </c>
      <c r="K7" s="300">
        <f>E7-'Table 1 - Detailed'!E7</f>
        <v>0</v>
      </c>
      <c r="L7" s="300">
        <f>F7-'Table 1 - Detailed'!F7</f>
        <v>0</v>
      </c>
      <c r="M7" s="300">
        <f>G7-'Table 1 - Detailed'!G7</f>
        <v>0</v>
      </c>
      <c r="N7" s="300">
        <f>H7-'Table 1 - Detailed'!H7</f>
        <v>0</v>
      </c>
      <c r="O7" s="301">
        <f>I7-'Table 1 - Detailed'!I7</f>
        <v>0</v>
      </c>
      <c r="P7" s="302"/>
    </row>
    <row r="8" spans="1:16" outlineLevel="1" x14ac:dyDescent="0.45">
      <c r="A8" s="362" t="s">
        <v>90</v>
      </c>
      <c r="B8" s="324" t="s">
        <v>1</v>
      </c>
      <c r="C8" s="299"/>
      <c r="D8" s="458"/>
      <c r="E8" s="458"/>
      <c r="F8" s="458"/>
      <c r="G8" s="458"/>
      <c r="H8" s="458"/>
      <c r="I8" s="459"/>
      <c r="J8" s="300">
        <f>D8-'Table 1 - Detailed'!D8</f>
        <v>0</v>
      </c>
      <c r="K8" s="300">
        <f>E8-'Table 1 - Detailed'!E8</f>
        <v>0</v>
      </c>
      <c r="L8" s="300">
        <f>F8-'Table 1 - Detailed'!F8</f>
        <v>0</v>
      </c>
      <c r="M8" s="300">
        <f>G8-'Table 1 - Detailed'!G8</f>
        <v>0</v>
      </c>
      <c r="N8" s="300">
        <f>H8-'Table 1 - Detailed'!H8</f>
        <v>0</v>
      </c>
      <c r="O8" s="301">
        <f>I8-'Table 1 - Detailed'!I8</f>
        <v>0</v>
      </c>
      <c r="P8" s="302"/>
    </row>
    <row r="9" spans="1:16" outlineLevel="1" x14ac:dyDescent="0.45">
      <c r="A9" s="362" t="s">
        <v>91</v>
      </c>
      <c r="B9" s="324" t="s">
        <v>1</v>
      </c>
      <c r="C9" s="299"/>
      <c r="D9" s="458"/>
      <c r="E9" s="458"/>
      <c r="F9" s="458"/>
      <c r="G9" s="458"/>
      <c r="H9" s="458"/>
      <c r="I9" s="459"/>
      <c r="J9" s="300">
        <f>D9-'Table 1 - Detailed'!D9</f>
        <v>0</v>
      </c>
      <c r="K9" s="300">
        <f>E9-'Table 1 - Detailed'!E9</f>
        <v>0</v>
      </c>
      <c r="L9" s="300">
        <f>F9-'Table 1 - Detailed'!F9</f>
        <v>0</v>
      </c>
      <c r="M9" s="300">
        <f>G9-'Table 1 - Detailed'!G9</f>
        <v>0</v>
      </c>
      <c r="N9" s="300">
        <f>H9-'Table 1 - Detailed'!H9</f>
        <v>0</v>
      </c>
      <c r="O9" s="301">
        <f>I9-'Table 1 - Detailed'!I9</f>
        <v>0</v>
      </c>
      <c r="P9" s="302"/>
    </row>
    <row r="10" spans="1:16" outlineLevel="1" x14ac:dyDescent="0.45">
      <c r="A10" s="362" t="s">
        <v>92</v>
      </c>
      <c r="B10" s="324" t="s">
        <v>1</v>
      </c>
      <c r="C10" s="299"/>
      <c r="D10" s="458"/>
      <c r="E10" s="458"/>
      <c r="F10" s="458"/>
      <c r="G10" s="458"/>
      <c r="H10" s="458"/>
      <c r="I10" s="459"/>
      <c r="J10" s="300">
        <f>D10-'Table 1 - Detailed'!D10</f>
        <v>0</v>
      </c>
      <c r="K10" s="300">
        <f>E10-'Table 1 - Detailed'!E10</f>
        <v>0</v>
      </c>
      <c r="L10" s="300">
        <f>F10-'Table 1 - Detailed'!F10</f>
        <v>0</v>
      </c>
      <c r="M10" s="300">
        <f>G10-'Table 1 - Detailed'!G10</f>
        <v>0</v>
      </c>
      <c r="N10" s="300">
        <f>H10-'Table 1 - Detailed'!H10</f>
        <v>0</v>
      </c>
      <c r="O10" s="301">
        <f>I10-'Table 1 - Detailed'!I10</f>
        <v>0</v>
      </c>
      <c r="P10" s="302"/>
    </row>
    <row r="11" spans="1:16" outlineLevel="1" x14ac:dyDescent="0.45">
      <c r="A11" s="362" t="s">
        <v>93</v>
      </c>
      <c r="B11" s="324" t="s">
        <v>1</v>
      </c>
      <c r="C11" s="299"/>
      <c r="D11" s="458"/>
      <c r="E11" s="458"/>
      <c r="F11" s="458"/>
      <c r="G11" s="458"/>
      <c r="H11" s="458"/>
      <c r="I11" s="459"/>
      <c r="J11" s="300">
        <f>D11-'Table 1 - Detailed'!D11</f>
        <v>0</v>
      </c>
      <c r="K11" s="300">
        <f>E11-'Table 1 - Detailed'!E11</f>
        <v>0</v>
      </c>
      <c r="L11" s="300">
        <f>F11-'Table 1 - Detailed'!F11</f>
        <v>0</v>
      </c>
      <c r="M11" s="300">
        <f>G11-'Table 1 - Detailed'!G11</f>
        <v>0</v>
      </c>
      <c r="N11" s="300">
        <f>H11-'Table 1 - Detailed'!H11</f>
        <v>0</v>
      </c>
      <c r="O11" s="301">
        <f>I11-'Table 1 - Detailed'!I11</f>
        <v>0</v>
      </c>
      <c r="P11" s="302"/>
    </row>
    <row r="12" spans="1:16" outlineLevel="1" x14ac:dyDescent="0.45">
      <c r="A12" s="363" t="s">
        <v>94</v>
      </c>
      <c r="B12" s="328" t="s">
        <v>1</v>
      </c>
      <c r="C12" s="303"/>
      <c r="D12" s="461"/>
      <c r="E12" s="461"/>
      <c r="F12" s="461"/>
      <c r="G12" s="461"/>
      <c r="H12" s="461"/>
      <c r="I12" s="462"/>
      <c r="J12" s="304">
        <f>D12-'Table 1 - Detailed'!D12</f>
        <v>0</v>
      </c>
      <c r="K12" s="304">
        <f>E12-'Table 1 - Detailed'!E12</f>
        <v>0</v>
      </c>
      <c r="L12" s="304">
        <f>F12-'Table 1 - Detailed'!F12</f>
        <v>0</v>
      </c>
      <c r="M12" s="304">
        <f>G12-'Table 1 - Detailed'!G12</f>
        <v>0</v>
      </c>
      <c r="N12" s="304">
        <f>H12-'Table 1 - Detailed'!H12</f>
        <v>0</v>
      </c>
      <c r="O12" s="305">
        <f>I12-'Table 1 - Detailed'!I12</f>
        <v>0</v>
      </c>
      <c r="P12" s="306"/>
    </row>
    <row r="13" spans="1:16" ht="14.65" thickBot="1" x14ac:dyDescent="0.5">
      <c r="A13" s="365" t="s">
        <v>95</v>
      </c>
      <c r="B13" s="307" t="s">
        <v>1</v>
      </c>
      <c r="C13" s="308"/>
      <c r="D13" s="309">
        <f>SUM(D6:D12)</f>
        <v>0</v>
      </c>
      <c r="E13" s="309">
        <f>SUM(E6:E12)</f>
        <v>0</v>
      </c>
      <c r="F13" s="309">
        <f t="shared" ref="F13:I13" si="2">SUM(F6:F12)</f>
        <v>0</v>
      </c>
      <c r="G13" s="309">
        <f t="shared" si="2"/>
        <v>0</v>
      </c>
      <c r="H13" s="309">
        <f t="shared" si="2"/>
        <v>0</v>
      </c>
      <c r="I13" s="310">
        <f t="shared" si="2"/>
        <v>0</v>
      </c>
      <c r="J13" s="309">
        <f>D13-'Table 1 - Detailed'!D13</f>
        <v>0</v>
      </c>
      <c r="K13" s="309">
        <f>E13-'Table 1 - Detailed'!E13</f>
        <v>0</v>
      </c>
      <c r="L13" s="309">
        <f>F13-'Table 1 - Detailed'!F13</f>
        <v>0</v>
      </c>
      <c r="M13" s="309">
        <f>G13-'Table 1 - Detailed'!G13</f>
        <v>0</v>
      </c>
      <c r="N13" s="309">
        <f>H13-'Table 1 - Detailed'!H13</f>
        <v>0</v>
      </c>
      <c r="O13" s="310">
        <f>I13-'Table 1 - Detailed'!I13</f>
        <v>0</v>
      </c>
      <c r="P13" s="311"/>
    </row>
    <row r="14" spans="1:16" outlineLevel="1" x14ac:dyDescent="0.45">
      <c r="A14" s="366" t="s">
        <v>97</v>
      </c>
      <c r="B14" s="312" t="s">
        <v>1</v>
      </c>
      <c r="C14" s="313" t="s">
        <v>110</v>
      </c>
      <c r="D14" s="455"/>
      <c r="E14" s="455"/>
      <c r="F14" s="455"/>
      <c r="G14" s="455"/>
      <c r="H14" s="455"/>
      <c r="I14" s="456"/>
      <c r="J14" s="296">
        <f>D14-'Table 1 - Detailed'!D14</f>
        <v>0</v>
      </c>
      <c r="K14" s="296">
        <f>E14-'Table 1 - Detailed'!E14</f>
        <v>0</v>
      </c>
      <c r="L14" s="296">
        <f>F14-'Table 1 - Detailed'!F14</f>
        <v>0</v>
      </c>
      <c r="M14" s="296">
        <f>G14-'Table 1 - Detailed'!G14</f>
        <v>0</v>
      </c>
      <c r="N14" s="296">
        <f>H14-'Table 1 - Detailed'!H14</f>
        <v>0</v>
      </c>
      <c r="O14" s="297">
        <f>I14-'Table 1 - Detailed'!I14</f>
        <v>0</v>
      </c>
      <c r="P14" s="298"/>
    </row>
    <row r="15" spans="1:16" outlineLevel="1" x14ac:dyDescent="0.45">
      <c r="A15" s="367" t="s">
        <v>98</v>
      </c>
      <c r="B15" s="314" t="s">
        <v>1</v>
      </c>
      <c r="C15" s="315" t="s">
        <v>111</v>
      </c>
      <c r="D15" s="458"/>
      <c r="E15" s="458"/>
      <c r="F15" s="458"/>
      <c r="G15" s="458"/>
      <c r="H15" s="458"/>
      <c r="I15" s="459"/>
      <c r="J15" s="300">
        <f>D15-'Table 1 - Detailed'!D15</f>
        <v>0</v>
      </c>
      <c r="K15" s="300">
        <f>E15-'Table 1 - Detailed'!E15</f>
        <v>0</v>
      </c>
      <c r="L15" s="300">
        <f>F15-'Table 1 - Detailed'!F15</f>
        <v>0</v>
      </c>
      <c r="M15" s="300">
        <f>G15-'Table 1 - Detailed'!G15</f>
        <v>0</v>
      </c>
      <c r="N15" s="300">
        <f>H15-'Table 1 - Detailed'!H15</f>
        <v>0</v>
      </c>
      <c r="O15" s="301">
        <f>I15-'Table 1 - Detailed'!I15</f>
        <v>0</v>
      </c>
      <c r="P15" s="302"/>
    </row>
    <row r="16" spans="1:16" outlineLevel="1" x14ac:dyDescent="0.45">
      <c r="A16" s="367" t="s">
        <v>99</v>
      </c>
      <c r="B16" s="314" t="s">
        <v>1</v>
      </c>
      <c r="C16" s="315" t="s">
        <v>112</v>
      </c>
      <c r="D16" s="458"/>
      <c r="E16" s="458"/>
      <c r="F16" s="458"/>
      <c r="G16" s="458"/>
      <c r="H16" s="458"/>
      <c r="I16" s="459"/>
      <c r="J16" s="300">
        <f>D16-'Table 1 - Detailed'!D16</f>
        <v>0</v>
      </c>
      <c r="K16" s="300">
        <f>E16-'Table 1 - Detailed'!E16</f>
        <v>0</v>
      </c>
      <c r="L16" s="300">
        <f>F16-'Table 1 - Detailed'!F16</f>
        <v>0</v>
      </c>
      <c r="M16" s="300">
        <f>G16-'Table 1 - Detailed'!G16</f>
        <v>0</v>
      </c>
      <c r="N16" s="300">
        <f>H16-'Table 1 - Detailed'!H16</f>
        <v>0</v>
      </c>
      <c r="O16" s="301">
        <f>I16-'Table 1 - Detailed'!I16</f>
        <v>0</v>
      </c>
      <c r="P16" s="302"/>
    </row>
    <row r="17" spans="1:16" outlineLevel="1" x14ac:dyDescent="0.45">
      <c r="A17" s="367" t="s">
        <v>100</v>
      </c>
      <c r="B17" s="314" t="s">
        <v>1</v>
      </c>
      <c r="C17" s="315" t="s">
        <v>113</v>
      </c>
      <c r="D17" s="458"/>
      <c r="E17" s="458"/>
      <c r="F17" s="458"/>
      <c r="G17" s="458"/>
      <c r="H17" s="458"/>
      <c r="I17" s="459"/>
      <c r="J17" s="300">
        <f>D17-'Table 1 - Detailed'!D17</f>
        <v>0</v>
      </c>
      <c r="K17" s="300">
        <f>E17-'Table 1 - Detailed'!E17</f>
        <v>0</v>
      </c>
      <c r="L17" s="300">
        <f>F17-'Table 1 - Detailed'!F17</f>
        <v>0</v>
      </c>
      <c r="M17" s="300">
        <f>G17-'Table 1 - Detailed'!G17</f>
        <v>0</v>
      </c>
      <c r="N17" s="300">
        <f>H17-'Table 1 - Detailed'!H17</f>
        <v>0</v>
      </c>
      <c r="O17" s="301">
        <f>I17-'Table 1 - Detailed'!I17</f>
        <v>0</v>
      </c>
      <c r="P17" s="302"/>
    </row>
    <row r="18" spans="1:16" outlineLevel="1" x14ac:dyDescent="0.45">
      <c r="A18" s="367" t="s">
        <v>101</v>
      </c>
      <c r="B18" s="314" t="s">
        <v>1</v>
      </c>
      <c r="C18" s="315" t="s">
        <v>114</v>
      </c>
      <c r="D18" s="458"/>
      <c r="E18" s="458"/>
      <c r="F18" s="458"/>
      <c r="G18" s="458"/>
      <c r="H18" s="458"/>
      <c r="I18" s="459"/>
      <c r="J18" s="300">
        <f>D18-'Table 1 - Detailed'!D18</f>
        <v>0</v>
      </c>
      <c r="K18" s="300">
        <f>E18-'Table 1 - Detailed'!E18</f>
        <v>0</v>
      </c>
      <c r="L18" s="300">
        <f>F18-'Table 1 - Detailed'!F18</f>
        <v>0</v>
      </c>
      <c r="M18" s="300">
        <f>G18-'Table 1 - Detailed'!G18</f>
        <v>0</v>
      </c>
      <c r="N18" s="300">
        <f>H18-'Table 1 - Detailed'!H18</f>
        <v>0</v>
      </c>
      <c r="O18" s="301">
        <f>I18-'Table 1 - Detailed'!I18</f>
        <v>0</v>
      </c>
      <c r="P18" s="302"/>
    </row>
    <row r="19" spans="1:16" outlineLevel="1" x14ac:dyDescent="0.45">
      <c r="A19" s="367" t="s">
        <v>102</v>
      </c>
      <c r="B19" s="314" t="s">
        <v>1</v>
      </c>
      <c r="C19" s="315" t="s">
        <v>115</v>
      </c>
      <c r="D19" s="458"/>
      <c r="E19" s="458"/>
      <c r="F19" s="458"/>
      <c r="G19" s="458"/>
      <c r="H19" s="458"/>
      <c r="I19" s="459"/>
      <c r="J19" s="300">
        <f>D19-'Table 1 - Detailed'!D19</f>
        <v>0</v>
      </c>
      <c r="K19" s="300">
        <f>E19-'Table 1 - Detailed'!E19</f>
        <v>0</v>
      </c>
      <c r="L19" s="300">
        <f>F19-'Table 1 - Detailed'!F19</f>
        <v>0</v>
      </c>
      <c r="M19" s="300">
        <f>G19-'Table 1 - Detailed'!G19</f>
        <v>0</v>
      </c>
      <c r="N19" s="300">
        <f>H19-'Table 1 - Detailed'!H19</f>
        <v>0</v>
      </c>
      <c r="O19" s="301">
        <f>I19-'Table 1 - Detailed'!I19</f>
        <v>0</v>
      </c>
      <c r="P19" s="302"/>
    </row>
    <row r="20" spans="1:16" outlineLevel="1" x14ac:dyDescent="0.45">
      <c r="A20" s="368" t="s">
        <v>103</v>
      </c>
      <c r="B20" s="316" t="s">
        <v>1</v>
      </c>
      <c r="C20" s="317" t="s">
        <v>116</v>
      </c>
      <c r="D20" s="461"/>
      <c r="E20" s="461"/>
      <c r="F20" s="461"/>
      <c r="G20" s="461"/>
      <c r="H20" s="461"/>
      <c r="I20" s="462"/>
      <c r="J20" s="304">
        <f>D20-'Table 1 - Detailed'!D20</f>
        <v>0</v>
      </c>
      <c r="K20" s="304">
        <f>E20-'Table 1 - Detailed'!E20</f>
        <v>0</v>
      </c>
      <c r="L20" s="304">
        <f>F20-'Table 1 - Detailed'!F20</f>
        <v>0</v>
      </c>
      <c r="M20" s="304">
        <f>G20-'Table 1 - Detailed'!G20</f>
        <v>0</v>
      </c>
      <c r="N20" s="304">
        <f>H20-'Table 1 - Detailed'!H20</f>
        <v>0</v>
      </c>
      <c r="O20" s="305">
        <f>I20-'Table 1 - Detailed'!I20</f>
        <v>0</v>
      </c>
      <c r="P20" s="306"/>
    </row>
    <row r="21" spans="1:16" x14ac:dyDescent="0.45">
      <c r="A21" s="369" t="s">
        <v>104</v>
      </c>
      <c r="B21" s="25" t="s">
        <v>1</v>
      </c>
      <c r="C21" s="49"/>
      <c r="D21" s="129">
        <f>SUM(D14:D20)</f>
        <v>0</v>
      </c>
      <c r="E21" s="129">
        <f>SUM(E14:E20)</f>
        <v>0</v>
      </c>
      <c r="F21" s="129">
        <f t="shared" ref="F21:I21" si="3">SUM(F14:F20)</f>
        <v>0</v>
      </c>
      <c r="G21" s="129">
        <f t="shared" si="3"/>
        <v>0</v>
      </c>
      <c r="H21" s="129">
        <f t="shared" si="3"/>
        <v>0</v>
      </c>
      <c r="I21" s="130">
        <f t="shared" si="3"/>
        <v>0</v>
      </c>
      <c r="J21" s="129">
        <f>D21-'Table 1 - Detailed'!D21</f>
        <v>0</v>
      </c>
      <c r="K21" s="129">
        <f>E21-'Table 1 - Detailed'!E21</f>
        <v>0</v>
      </c>
      <c r="L21" s="129">
        <f>F21-'Table 1 - Detailed'!F21</f>
        <v>0</v>
      </c>
      <c r="M21" s="129">
        <f>G21-'Table 1 - Detailed'!G21</f>
        <v>0</v>
      </c>
      <c r="N21" s="129">
        <f>H21-'Table 1 - Detailed'!H21</f>
        <v>0</v>
      </c>
      <c r="O21" s="130">
        <f>I21-'Table 1 - Detailed'!I21</f>
        <v>0</v>
      </c>
      <c r="P21" s="59"/>
    </row>
    <row r="22" spans="1:16" x14ac:dyDescent="0.45">
      <c r="A22" s="369" t="s">
        <v>306</v>
      </c>
      <c r="B22" s="25" t="s">
        <v>259</v>
      </c>
      <c r="C22" s="25" t="s">
        <v>307</v>
      </c>
      <c r="D22" s="464"/>
      <c r="E22" s="464"/>
      <c r="F22" s="464"/>
      <c r="G22" s="464"/>
      <c r="H22" s="464"/>
      <c r="I22" s="465"/>
      <c r="J22" s="129">
        <f>D22-'Table 1 - Detailed'!D22</f>
        <v>0</v>
      </c>
      <c r="K22" s="129">
        <f>E22-'Table 1 - Detailed'!E22</f>
        <v>0</v>
      </c>
      <c r="L22" s="129">
        <f>F22-'Table 1 - Detailed'!F22</f>
        <v>0</v>
      </c>
      <c r="M22" s="129">
        <f>G22-'Table 1 - Detailed'!G22</f>
        <v>0</v>
      </c>
      <c r="N22" s="129">
        <f>H22-'Table 1 - Detailed'!H22</f>
        <v>0</v>
      </c>
      <c r="O22" s="130">
        <f>I22-'Table 1 - Detailed'!I22</f>
        <v>0</v>
      </c>
      <c r="P22" s="59"/>
    </row>
    <row r="23" spans="1:16" ht="14.65" thickBot="1" x14ac:dyDescent="0.5">
      <c r="A23" s="360" t="s">
        <v>107</v>
      </c>
      <c r="B23" s="334" t="s">
        <v>1</v>
      </c>
      <c r="C23" s="335"/>
      <c r="D23" s="234">
        <f>IF(D21&gt;0,(D21-D13)*D22+D13,D13)</f>
        <v>0</v>
      </c>
      <c r="E23" s="234">
        <f>IF(E21&gt;0,(E21-E13)*E22+E13,E13)</f>
        <v>0</v>
      </c>
      <c r="F23" s="234">
        <f t="shared" ref="F23:I23" si="4">IF(F21&gt;0,(F21-F13)*F22+F13,F13)</f>
        <v>0</v>
      </c>
      <c r="G23" s="234">
        <f t="shared" si="4"/>
        <v>0</v>
      </c>
      <c r="H23" s="234">
        <f t="shared" si="4"/>
        <v>0</v>
      </c>
      <c r="I23" s="235">
        <f t="shared" si="4"/>
        <v>0</v>
      </c>
      <c r="J23" s="234">
        <f>D23-'Table 1 - Detailed'!D23</f>
        <v>0</v>
      </c>
      <c r="K23" s="234">
        <f>E23-'Table 1 - Detailed'!E23</f>
        <v>0</v>
      </c>
      <c r="L23" s="234">
        <f>F23-'Table 1 - Detailed'!F23</f>
        <v>0</v>
      </c>
      <c r="M23" s="234">
        <f>G23-'Table 1 - Detailed'!G23</f>
        <v>0</v>
      </c>
      <c r="N23" s="234">
        <f>H23-'Table 1 - Detailed'!H23</f>
        <v>0</v>
      </c>
      <c r="O23" s="235">
        <f>I23-'Table 1 - Detailed'!I23</f>
        <v>0</v>
      </c>
      <c r="P23" s="60"/>
    </row>
    <row r="24" spans="1:16" x14ac:dyDescent="0.45">
      <c r="A24" s="359" t="s">
        <v>260</v>
      </c>
      <c r="B24" s="45" t="s">
        <v>259</v>
      </c>
      <c r="C24" s="51"/>
      <c r="D24" s="467"/>
      <c r="E24" s="467"/>
      <c r="F24" s="467"/>
      <c r="G24" s="467"/>
      <c r="H24" s="467"/>
      <c r="I24" s="468"/>
      <c r="J24" s="46">
        <f>D24-'Table 1 - Detailed'!D24</f>
        <v>0</v>
      </c>
      <c r="K24" s="46">
        <f>E24-'Table 1 - Detailed'!E24</f>
        <v>0</v>
      </c>
      <c r="L24" s="46">
        <f>F24-'Table 1 - Detailed'!F24</f>
        <v>0</v>
      </c>
      <c r="M24" s="46">
        <f>G24-'Table 1 - Detailed'!G24</f>
        <v>0</v>
      </c>
      <c r="N24" s="46">
        <f>H24-'Table 1 - Detailed'!H24</f>
        <v>0</v>
      </c>
      <c r="O24" s="47">
        <f>I24-'Table 1 - Detailed'!I24</f>
        <v>0</v>
      </c>
      <c r="P24" s="67"/>
    </row>
    <row r="25" spans="1:16" ht="14.65" thickBot="1" x14ac:dyDescent="0.5">
      <c r="A25" s="364" t="s">
        <v>106</v>
      </c>
      <c r="B25" s="318" t="s">
        <v>1</v>
      </c>
      <c r="C25" s="319"/>
      <c r="D25" s="309">
        <f>(1-D24)*D23</f>
        <v>0</v>
      </c>
      <c r="E25" s="309">
        <f>(1-E24)*E23</f>
        <v>0</v>
      </c>
      <c r="F25" s="309">
        <f t="shared" ref="F25:I25" si="5">(1-F24)*F23</f>
        <v>0</v>
      </c>
      <c r="G25" s="309">
        <f t="shared" si="5"/>
        <v>0</v>
      </c>
      <c r="H25" s="309">
        <f t="shared" si="5"/>
        <v>0</v>
      </c>
      <c r="I25" s="310">
        <f t="shared" si="5"/>
        <v>0</v>
      </c>
      <c r="J25" s="309">
        <f>D25-'Table 1 - Detailed'!D25</f>
        <v>0</v>
      </c>
      <c r="K25" s="309">
        <f>E25-'Table 1 - Detailed'!E25</f>
        <v>0</v>
      </c>
      <c r="L25" s="309">
        <f>F25-'Table 1 - Detailed'!F25</f>
        <v>0</v>
      </c>
      <c r="M25" s="309">
        <f>G25-'Table 1 - Detailed'!G25</f>
        <v>0</v>
      </c>
      <c r="N25" s="309">
        <f>H25-'Table 1 - Detailed'!H25</f>
        <v>0</v>
      </c>
      <c r="O25" s="310">
        <f>I25-'Table 1 - Detailed'!I25</f>
        <v>0</v>
      </c>
      <c r="P25" s="311"/>
    </row>
    <row r="26" spans="1:16" outlineLevel="1" x14ac:dyDescent="0.45">
      <c r="A26" s="361" t="s">
        <v>88</v>
      </c>
      <c r="B26" s="320" t="s">
        <v>1</v>
      </c>
      <c r="C26" s="321"/>
      <c r="D26" s="455"/>
      <c r="E26" s="469"/>
      <c r="F26" s="469"/>
      <c r="G26" s="469"/>
      <c r="H26" s="469"/>
      <c r="I26" s="470"/>
      <c r="J26" s="322">
        <f>D26-'Table 1 - Detailed'!D26</f>
        <v>0</v>
      </c>
      <c r="K26" s="322">
        <f>E26-'Table 1 - Detailed'!E26</f>
        <v>0</v>
      </c>
      <c r="L26" s="322">
        <f>F26-'Table 1 - Detailed'!F26</f>
        <v>0</v>
      </c>
      <c r="M26" s="322">
        <f>G26-'Table 1 - Detailed'!G26</f>
        <v>0</v>
      </c>
      <c r="N26" s="322">
        <f>H26-'Table 1 - Detailed'!H26</f>
        <v>0</v>
      </c>
      <c r="O26" s="323">
        <f>I26-'Table 1 - Detailed'!I26</f>
        <v>0</v>
      </c>
      <c r="P26" s="298"/>
    </row>
    <row r="27" spans="1:16" outlineLevel="1" x14ac:dyDescent="0.45">
      <c r="A27" s="362" t="s">
        <v>89</v>
      </c>
      <c r="B27" s="324" t="s">
        <v>1</v>
      </c>
      <c r="C27" s="325"/>
      <c r="D27" s="472"/>
      <c r="E27" s="472"/>
      <c r="F27" s="472"/>
      <c r="G27" s="472"/>
      <c r="H27" s="472"/>
      <c r="I27" s="473"/>
      <c r="J27" s="326">
        <f>D27-'Table 1 - Detailed'!D27</f>
        <v>0</v>
      </c>
      <c r="K27" s="326">
        <f>E27-'Table 1 - Detailed'!E27</f>
        <v>0</v>
      </c>
      <c r="L27" s="326">
        <f>F27-'Table 1 - Detailed'!F27</f>
        <v>0</v>
      </c>
      <c r="M27" s="326">
        <f>G27-'Table 1 - Detailed'!G27</f>
        <v>0</v>
      </c>
      <c r="N27" s="326">
        <f>H27-'Table 1 - Detailed'!H27</f>
        <v>0</v>
      </c>
      <c r="O27" s="327">
        <f>I27-'Table 1 - Detailed'!I27</f>
        <v>0</v>
      </c>
      <c r="P27" s="302"/>
    </row>
    <row r="28" spans="1:16" outlineLevel="1" x14ac:dyDescent="0.45">
      <c r="A28" s="362" t="s">
        <v>90</v>
      </c>
      <c r="B28" s="324" t="s">
        <v>1</v>
      </c>
      <c r="C28" s="325"/>
      <c r="D28" s="472"/>
      <c r="E28" s="472"/>
      <c r="F28" s="472"/>
      <c r="G28" s="472"/>
      <c r="H28" s="472"/>
      <c r="I28" s="473"/>
      <c r="J28" s="326">
        <f>D28-'Table 1 - Detailed'!D28</f>
        <v>0</v>
      </c>
      <c r="K28" s="326">
        <f>E28-'Table 1 - Detailed'!E28</f>
        <v>0</v>
      </c>
      <c r="L28" s="326">
        <f>F28-'Table 1 - Detailed'!F28</f>
        <v>0</v>
      </c>
      <c r="M28" s="326">
        <f>G28-'Table 1 - Detailed'!G28</f>
        <v>0</v>
      </c>
      <c r="N28" s="326">
        <f>H28-'Table 1 - Detailed'!H28</f>
        <v>0</v>
      </c>
      <c r="O28" s="327">
        <f>I28-'Table 1 - Detailed'!I28</f>
        <v>0</v>
      </c>
      <c r="P28" s="302"/>
    </row>
    <row r="29" spans="1:16" outlineLevel="1" x14ac:dyDescent="0.45">
      <c r="A29" s="362" t="s">
        <v>91</v>
      </c>
      <c r="B29" s="324" t="s">
        <v>1</v>
      </c>
      <c r="C29" s="325"/>
      <c r="D29" s="472"/>
      <c r="E29" s="472"/>
      <c r="F29" s="472"/>
      <c r="G29" s="472"/>
      <c r="H29" s="472"/>
      <c r="I29" s="473"/>
      <c r="J29" s="326">
        <f>D29-'Table 1 - Detailed'!D29</f>
        <v>0</v>
      </c>
      <c r="K29" s="326">
        <f>E29-'Table 1 - Detailed'!E29</f>
        <v>0</v>
      </c>
      <c r="L29" s="326">
        <f>F29-'Table 1 - Detailed'!F29</f>
        <v>0</v>
      </c>
      <c r="M29" s="326">
        <f>G29-'Table 1 - Detailed'!G29</f>
        <v>0</v>
      </c>
      <c r="N29" s="326">
        <f>H29-'Table 1 - Detailed'!H29</f>
        <v>0</v>
      </c>
      <c r="O29" s="327">
        <f>I29-'Table 1 - Detailed'!I29</f>
        <v>0</v>
      </c>
      <c r="P29" s="302"/>
    </row>
    <row r="30" spans="1:16" outlineLevel="1" x14ac:dyDescent="0.45">
      <c r="A30" s="362" t="s">
        <v>92</v>
      </c>
      <c r="B30" s="324" t="s">
        <v>1</v>
      </c>
      <c r="C30" s="325"/>
      <c r="D30" s="472"/>
      <c r="E30" s="472"/>
      <c r="F30" s="472"/>
      <c r="G30" s="472"/>
      <c r="H30" s="472"/>
      <c r="I30" s="473"/>
      <c r="J30" s="326">
        <f>D30-'Table 1 - Detailed'!D30</f>
        <v>0</v>
      </c>
      <c r="K30" s="326">
        <f>E30-'Table 1 - Detailed'!E30</f>
        <v>0</v>
      </c>
      <c r="L30" s="326">
        <f>F30-'Table 1 - Detailed'!F30</f>
        <v>0</v>
      </c>
      <c r="M30" s="326">
        <f>G30-'Table 1 - Detailed'!G30</f>
        <v>0</v>
      </c>
      <c r="N30" s="326">
        <f>H30-'Table 1 - Detailed'!H30</f>
        <v>0</v>
      </c>
      <c r="O30" s="327">
        <f>I30-'Table 1 - Detailed'!I30</f>
        <v>0</v>
      </c>
      <c r="P30" s="302"/>
    </row>
    <row r="31" spans="1:16" outlineLevel="1" x14ac:dyDescent="0.45">
      <c r="A31" s="362" t="s">
        <v>93</v>
      </c>
      <c r="B31" s="324" t="s">
        <v>1</v>
      </c>
      <c r="C31" s="325"/>
      <c r="D31" s="472"/>
      <c r="E31" s="472"/>
      <c r="F31" s="472"/>
      <c r="G31" s="472"/>
      <c r="H31" s="472"/>
      <c r="I31" s="473"/>
      <c r="J31" s="326">
        <f>D31-'Table 1 - Detailed'!D31</f>
        <v>0</v>
      </c>
      <c r="K31" s="326">
        <f>E31-'Table 1 - Detailed'!E31</f>
        <v>0</v>
      </c>
      <c r="L31" s="326">
        <f>F31-'Table 1 - Detailed'!F31</f>
        <v>0</v>
      </c>
      <c r="M31" s="326">
        <f>G31-'Table 1 - Detailed'!G31</f>
        <v>0</v>
      </c>
      <c r="N31" s="326">
        <f>H31-'Table 1 - Detailed'!H31</f>
        <v>0</v>
      </c>
      <c r="O31" s="327">
        <f>I31-'Table 1 - Detailed'!I31</f>
        <v>0</v>
      </c>
      <c r="P31" s="302"/>
    </row>
    <row r="32" spans="1:16" outlineLevel="1" x14ac:dyDescent="0.45">
      <c r="A32" s="363" t="s">
        <v>94</v>
      </c>
      <c r="B32" s="328" t="s">
        <v>1</v>
      </c>
      <c r="C32" s="329"/>
      <c r="D32" s="475"/>
      <c r="E32" s="475"/>
      <c r="F32" s="475"/>
      <c r="G32" s="475"/>
      <c r="H32" s="475"/>
      <c r="I32" s="476"/>
      <c r="J32" s="330">
        <f>D32-'Table 1 - Detailed'!D32</f>
        <v>0</v>
      </c>
      <c r="K32" s="330">
        <f>E32-'Table 1 - Detailed'!E32</f>
        <v>0</v>
      </c>
      <c r="L32" s="330">
        <f>F32-'Table 1 - Detailed'!F32</f>
        <v>0</v>
      </c>
      <c r="M32" s="330">
        <f>G32-'Table 1 - Detailed'!G32</f>
        <v>0</v>
      </c>
      <c r="N32" s="330">
        <f>H32-'Table 1 - Detailed'!H32</f>
        <v>0</v>
      </c>
      <c r="O32" s="331">
        <f>I32-'Table 1 - Detailed'!I32</f>
        <v>0</v>
      </c>
      <c r="P32" s="306"/>
    </row>
    <row r="33" spans="1:16" ht="14.65" thickBot="1" x14ac:dyDescent="0.5">
      <c r="A33" s="365" t="s">
        <v>96</v>
      </c>
      <c r="B33" s="307" t="s">
        <v>1</v>
      </c>
      <c r="C33" s="308"/>
      <c r="D33" s="309">
        <f>SUM(D26:D32)</f>
        <v>0</v>
      </c>
      <c r="E33" s="309">
        <f>SUM(E26:E32)</f>
        <v>0</v>
      </c>
      <c r="F33" s="309">
        <f t="shared" ref="F33:I33" si="6">SUM(F26:F32)</f>
        <v>0</v>
      </c>
      <c r="G33" s="309">
        <f t="shared" si="6"/>
        <v>0</v>
      </c>
      <c r="H33" s="309">
        <f t="shared" si="6"/>
        <v>0</v>
      </c>
      <c r="I33" s="310">
        <f t="shared" si="6"/>
        <v>0</v>
      </c>
      <c r="J33" s="309">
        <f>D33-'Table 1 - Detailed'!D33</f>
        <v>0</v>
      </c>
      <c r="K33" s="309">
        <f>E33-'Table 1 - Detailed'!E33</f>
        <v>0</v>
      </c>
      <c r="L33" s="309">
        <f>F33-'Table 1 - Detailed'!F33</f>
        <v>0</v>
      </c>
      <c r="M33" s="309">
        <f>G33-'Table 1 - Detailed'!G33</f>
        <v>0</v>
      </c>
      <c r="N33" s="309">
        <f>H33-'Table 1 - Detailed'!H33</f>
        <v>0</v>
      </c>
      <c r="O33" s="310">
        <f>I33-'Table 1 - Detailed'!I33</f>
        <v>0</v>
      </c>
      <c r="P33" s="311"/>
    </row>
    <row r="34" spans="1:16" outlineLevel="1" x14ac:dyDescent="0.45">
      <c r="A34" s="366" t="s">
        <v>97</v>
      </c>
      <c r="B34" s="312" t="s">
        <v>1</v>
      </c>
      <c r="C34" s="313" t="s">
        <v>117</v>
      </c>
      <c r="D34" s="469"/>
      <c r="E34" s="469"/>
      <c r="F34" s="469"/>
      <c r="G34" s="469"/>
      <c r="H34" s="469"/>
      <c r="I34" s="470"/>
      <c r="J34" s="322">
        <f>D34-'Table 1 - Detailed'!D34</f>
        <v>0</v>
      </c>
      <c r="K34" s="322">
        <f>E34-'Table 1 - Detailed'!E34</f>
        <v>0</v>
      </c>
      <c r="L34" s="322">
        <f>F34-'Table 1 - Detailed'!F34</f>
        <v>0</v>
      </c>
      <c r="M34" s="322">
        <f>G34-'Table 1 - Detailed'!G34</f>
        <v>0</v>
      </c>
      <c r="N34" s="322">
        <f>H34-'Table 1 - Detailed'!H34</f>
        <v>0</v>
      </c>
      <c r="O34" s="323">
        <f>I34-'Table 1 - Detailed'!I34</f>
        <v>0</v>
      </c>
      <c r="P34" s="298"/>
    </row>
    <row r="35" spans="1:16" outlineLevel="1" x14ac:dyDescent="0.45">
      <c r="A35" s="367" t="s">
        <v>98</v>
      </c>
      <c r="B35" s="314" t="s">
        <v>1</v>
      </c>
      <c r="C35" s="315" t="s">
        <v>118</v>
      </c>
      <c r="D35" s="472"/>
      <c r="E35" s="472"/>
      <c r="F35" s="472"/>
      <c r="G35" s="472"/>
      <c r="H35" s="472"/>
      <c r="I35" s="473"/>
      <c r="J35" s="326">
        <f>D35-'Table 1 - Detailed'!D35</f>
        <v>0</v>
      </c>
      <c r="K35" s="326">
        <f>E35-'Table 1 - Detailed'!E35</f>
        <v>0</v>
      </c>
      <c r="L35" s="326">
        <f>F35-'Table 1 - Detailed'!F35</f>
        <v>0</v>
      </c>
      <c r="M35" s="326">
        <f>G35-'Table 1 - Detailed'!G35</f>
        <v>0</v>
      </c>
      <c r="N35" s="326">
        <f>H35-'Table 1 - Detailed'!H35</f>
        <v>0</v>
      </c>
      <c r="O35" s="327">
        <f>I35-'Table 1 - Detailed'!I35</f>
        <v>0</v>
      </c>
      <c r="P35" s="302"/>
    </row>
    <row r="36" spans="1:16" outlineLevel="1" x14ac:dyDescent="0.45">
      <c r="A36" s="367" t="s">
        <v>99</v>
      </c>
      <c r="B36" s="314" t="s">
        <v>1</v>
      </c>
      <c r="C36" s="315" t="s">
        <v>119</v>
      </c>
      <c r="D36" s="472"/>
      <c r="E36" s="472"/>
      <c r="F36" s="472"/>
      <c r="G36" s="472"/>
      <c r="H36" s="472"/>
      <c r="I36" s="473"/>
      <c r="J36" s="326">
        <f>D36-'Table 1 - Detailed'!D36</f>
        <v>0</v>
      </c>
      <c r="K36" s="326">
        <f>E36-'Table 1 - Detailed'!E36</f>
        <v>0</v>
      </c>
      <c r="L36" s="326">
        <f>F36-'Table 1 - Detailed'!F36</f>
        <v>0</v>
      </c>
      <c r="M36" s="326">
        <f>G36-'Table 1 - Detailed'!G36</f>
        <v>0</v>
      </c>
      <c r="N36" s="326">
        <f>H36-'Table 1 - Detailed'!H36</f>
        <v>0</v>
      </c>
      <c r="O36" s="327">
        <f>I36-'Table 1 - Detailed'!I36</f>
        <v>0</v>
      </c>
      <c r="P36" s="302"/>
    </row>
    <row r="37" spans="1:16" outlineLevel="1" x14ac:dyDescent="0.45">
      <c r="A37" s="367" t="s">
        <v>100</v>
      </c>
      <c r="B37" s="314" t="s">
        <v>1</v>
      </c>
      <c r="C37" s="315" t="s">
        <v>120</v>
      </c>
      <c r="D37" s="472"/>
      <c r="E37" s="472"/>
      <c r="F37" s="472"/>
      <c r="G37" s="472"/>
      <c r="H37" s="472"/>
      <c r="I37" s="473"/>
      <c r="J37" s="326">
        <f>D37-'Table 1 - Detailed'!D37</f>
        <v>0</v>
      </c>
      <c r="K37" s="326">
        <f>E37-'Table 1 - Detailed'!E37</f>
        <v>0</v>
      </c>
      <c r="L37" s="326">
        <f>F37-'Table 1 - Detailed'!F37</f>
        <v>0</v>
      </c>
      <c r="M37" s="326">
        <f>G37-'Table 1 - Detailed'!G37</f>
        <v>0</v>
      </c>
      <c r="N37" s="326">
        <f>H37-'Table 1 - Detailed'!H37</f>
        <v>0</v>
      </c>
      <c r="O37" s="327">
        <f>I37-'Table 1 - Detailed'!I37</f>
        <v>0</v>
      </c>
      <c r="P37" s="302"/>
    </row>
    <row r="38" spans="1:16" outlineLevel="1" x14ac:dyDescent="0.45">
      <c r="A38" s="367" t="s">
        <v>101</v>
      </c>
      <c r="B38" s="314" t="s">
        <v>1</v>
      </c>
      <c r="C38" s="315" t="s">
        <v>121</v>
      </c>
      <c r="D38" s="472"/>
      <c r="E38" s="472"/>
      <c r="F38" s="472"/>
      <c r="G38" s="472"/>
      <c r="H38" s="472"/>
      <c r="I38" s="473"/>
      <c r="J38" s="326">
        <f>D38-'Table 1 - Detailed'!D38</f>
        <v>0</v>
      </c>
      <c r="K38" s="326">
        <f>E38-'Table 1 - Detailed'!E38</f>
        <v>0</v>
      </c>
      <c r="L38" s="326">
        <f>F38-'Table 1 - Detailed'!F38</f>
        <v>0</v>
      </c>
      <c r="M38" s="326">
        <f>G38-'Table 1 - Detailed'!G38</f>
        <v>0</v>
      </c>
      <c r="N38" s="326">
        <f>H38-'Table 1 - Detailed'!H38</f>
        <v>0</v>
      </c>
      <c r="O38" s="327">
        <f>I38-'Table 1 - Detailed'!I38</f>
        <v>0</v>
      </c>
      <c r="P38" s="302"/>
    </row>
    <row r="39" spans="1:16" outlineLevel="1" x14ac:dyDescent="0.45">
      <c r="A39" s="367" t="s">
        <v>102</v>
      </c>
      <c r="B39" s="314" t="s">
        <v>1</v>
      </c>
      <c r="C39" s="315" t="s">
        <v>122</v>
      </c>
      <c r="D39" s="472"/>
      <c r="E39" s="472"/>
      <c r="F39" s="472"/>
      <c r="G39" s="472"/>
      <c r="H39" s="472"/>
      <c r="I39" s="473"/>
      <c r="J39" s="326">
        <f>D39-'Table 1 - Detailed'!D39</f>
        <v>0</v>
      </c>
      <c r="K39" s="326">
        <f>E39-'Table 1 - Detailed'!E39</f>
        <v>0</v>
      </c>
      <c r="L39" s="326">
        <f>F39-'Table 1 - Detailed'!F39</f>
        <v>0</v>
      </c>
      <c r="M39" s="326">
        <f>G39-'Table 1 - Detailed'!G39</f>
        <v>0</v>
      </c>
      <c r="N39" s="326">
        <f>H39-'Table 1 - Detailed'!H39</f>
        <v>0</v>
      </c>
      <c r="O39" s="327">
        <f>I39-'Table 1 - Detailed'!I39</f>
        <v>0</v>
      </c>
      <c r="P39" s="302"/>
    </row>
    <row r="40" spans="1:16" outlineLevel="1" x14ac:dyDescent="0.45">
      <c r="A40" s="368" t="s">
        <v>103</v>
      </c>
      <c r="B40" s="316" t="s">
        <v>1</v>
      </c>
      <c r="C40" s="317" t="s">
        <v>123</v>
      </c>
      <c r="D40" s="475"/>
      <c r="E40" s="475"/>
      <c r="F40" s="475"/>
      <c r="G40" s="475"/>
      <c r="H40" s="475"/>
      <c r="I40" s="476"/>
      <c r="J40" s="330">
        <f>D40-'Table 1 - Detailed'!D40</f>
        <v>0</v>
      </c>
      <c r="K40" s="330">
        <f>E40-'Table 1 - Detailed'!E40</f>
        <v>0</v>
      </c>
      <c r="L40" s="330">
        <f>F40-'Table 1 - Detailed'!F40</f>
        <v>0</v>
      </c>
      <c r="M40" s="330">
        <f>G40-'Table 1 - Detailed'!G40</f>
        <v>0</v>
      </c>
      <c r="N40" s="330">
        <f>H40-'Table 1 - Detailed'!H40</f>
        <v>0</v>
      </c>
      <c r="O40" s="331">
        <f>I40-'Table 1 - Detailed'!I40</f>
        <v>0</v>
      </c>
      <c r="P40" s="306"/>
    </row>
    <row r="41" spans="1:16" x14ac:dyDescent="0.45">
      <c r="A41" s="369" t="s">
        <v>105</v>
      </c>
      <c r="B41" s="25" t="s">
        <v>1</v>
      </c>
      <c r="C41" s="49"/>
      <c r="D41" s="129">
        <f>SUM(D34:D40)</f>
        <v>0</v>
      </c>
      <c r="E41" s="129">
        <f>SUM(E34:E40)</f>
        <v>0</v>
      </c>
      <c r="F41" s="129">
        <f t="shared" ref="F41:I41" si="7">SUM(F34:F40)</f>
        <v>0</v>
      </c>
      <c r="G41" s="129">
        <f t="shared" si="7"/>
        <v>0</v>
      </c>
      <c r="H41" s="129">
        <f t="shared" si="7"/>
        <v>0</v>
      </c>
      <c r="I41" s="130">
        <f t="shared" si="7"/>
        <v>0</v>
      </c>
      <c r="J41" s="129">
        <f>D41-'Table 1 - Detailed'!D41</f>
        <v>0</v>
      </c>
      <c r="K41" s="129">
        <f>E41-'Table 1 - Detailed'!E41</f>
        <v>0</v>
      </c>
      <c r="L41" s="129">
        <f>F41-'Table 1 - Detailed'!F41</f>
        <v>0</v>
      </c>
      <c r="M41" s="129">
        <f>G41-'Table 1 - Detailed'!G41</f>
        <v>0</v>
      </c>
      <c r="N41" s="129">
        <f>H41-'Table 1 - Detailed'!H41</f>
        <v>0</v>
      </c>
      <c r="O41" s="130">
        <f>I41-'Table 1 - Detailed'!I41</f>
        <v>0</v>
      </c>
      <c r="P41" s="59"/>
    </row>
    <row r="42" spans="1:16" x14ac:dyDescent="0.45">
      <c r="A42" s="369" t="s">
        <v>306</v>
      </c>
      <c r="B42" s="25" t="s">
        <v>259</v>
      </c>
      <c r="C42" s="25" t="s">
        <v>307</v>
      </c>
      <c r="D42" s="269">
        <f>D22</f>
        <v>0</v>
      </c>
      <c r="E42" s="269">
        <f>E22</f>
        <v>0</v>
      </c>
      <c r="F42" s="269">
        <f t="shared" ref="F42:I42" si="8">F22</f>
        <v>0</v>
      </c>
      <c r="G42" s="269">
        <f t="shared" si="8"/>
        <v>0</v>
      </c>
      <c r="H42" s="269">
        <f t="shared" si="8"/>
        <v>0</v>
      </c>
      <c r="I42" s="270">
        <f t="shared" si="8"/>
        <v>0</v>
      </c>
      <c r="J42" s="129">
        <f>D42-'Table 1 - Detailed'!D42</f>
        <v>0</v>
      </c>
      <c r="K42" s="129">
        <f>E42-'Table 1 - Detailed'!E42</f>
        <v>0</v>
      </c>
      <c r="L42" s="129">
        <f>F42-'Table 1 - Detailed'!F42</f>
        <v>0</v>
      </c>
      <c r="M42" s="129">
        <f>G42-'Table 1 - Detailed'!G42</f>
        <v>0</v>
      </c>
      <c r="N42" s="129">
        <f>H42-'Table 1 - Detailed'!H42</f>
        <v>0</v>
      </c>
      <c r="O42" s="130">
        <f>I42-'Table 1 - Detailed'!I42</f>
        <v>0</v>
      </c>
      <c r="P42" s="59"/>
    </row>
    <row r="43" spans="1:16" ht="14.65" thickBot="1" x14ac:dyDescent="0.5">
      <c r="A43" s="360" t="s">
        <v>108</v>
      </c>
      <c r="B43" s="334" t="s">
        <v>1</v>
      </c>
      <c r="C43" s="335"/>
      <c r="D43" s="234">
        <f>IF(D41&gt;0,(D41-D33)*D42+D33,D33)</f>
        <v>0</v>
      </c>
      <c r="E43" s="234">
        <f>IF(E41&gt;0,(E41-E33)*E42+E33,E33)</f>
        <v>0</v>
      </c>
      <c r="F43" s="234">
        <f t="shared" ref="F43:I43" si="9">IF(F41&gt;0,(F41-F33)*F42+F33,F33)</f>
        <v>0</v>
      </c>
      <c r="G43" s="234">
        <f t="shared" si="9"/>
        <v>0</v>
      </c>
      <c r="H43" s="234">
        <f t="shared" si="9"/>
        <v>0</v>
      </c>
      <c r="I43" s="235">
        <f t="shared" si="9"/>
        <v>0</v>
      </c>
      <c r="J43" s="234">
        <f>D43-'Table 1 - Detailed'!D43</f>
        <v>0</v>
      </c>
      <c r="K43" s="234">
        <f>E43-'Table 1 - Detailed'!E43</f>
        <v>0</v>
      </c>
      <c r="L43" s="234">
        <f>F43-'Table 1 - Detailed'!F43</f>
        <v>0</v>
      </c>
      <c r="M43" s="234">
        <f>G43-'Table 1 - Detailed'!G43</f>
        <v>0</v>
      </c>
      <c r="N43" s="234">
        <f>H43-'Table 1 - Detailed'!H43</f>
        <v>0</v>
      </c>
      <c r="O43" s="235">
        <f>I43-'Table 1 - Detailed'!I43</f>
        <v>0</v>
      </c>
      <c r="P43" s="60"/>
    </row>
    <row r="44" spans="1:16" x14ac:dyDescent="0.45">
      <c r="A44" s="359" t="s">
        <v>261</v>
      </c>
      <c r="B44" s="45" t="s">
        <v>259</v>
      </c>
      <c r="C44" s="51"/>
      <c r="D44" s="467"/>
      <c r="E44" s="467"/>
      <c r="F44" s="478"/>
      <c r="G44" s="478"/>
      <c r="H44" s="478"/>
      <c r="I44" s="468"/>
      <c r="J44" s="46">
        <f>D44-'Table 1 - Detailed'!D44</f>
        <v>0</v>
      </c>
      <c r="K44" s="46">
        <f>E44-'Table 1 - Detailed'!E44</f>
        <v>0</v>
      </c>
      <c r="L44" s="46">
        <f>F44-'Table 1 - Detailed'!F44</f>
        <v>0</v>
      </c>
      <c r="M44" s="46">
        <f>G44-'Table 1 - Detailed'!G44</f>
        <v>0</v>
      </c>
      <c r="N44" s="46">
        <f>H44-'Table 1 - Detailed'!H44</f>
        <v>0</v>
      </c>
      <c r="O44" s="47">
        <f>I44-'Table 1 - Detailed'!I44</f>
        <v>0</v>
      </c>
      <c r="P44" s="67"/>
    </row>
    <row r="45" spans="1:16" ht="14.65" thickBot="1" x14ac:dyDescent="0.5">
      <c r="A45" s="357" t="s">
        <v>109</v>
      </c>
      <c r="B45" s="332" t="s">
        <v>1</v>
      </c>
      <c r="C45" s="333"/>
      <c r="D45" s="234">
        <f>(1-D44)*D43</f>
        <v>0</v>
      </c>
      <c r="E45" s="234">
        <f>(1-E44)*E43</f>
        <v>0</v>
      </c>
      <c r="F45" s="234">
        <f t="shared" ref="F45:I45" si="10">(1-F44)*F43</f>
        <v>0</v>
      </c>
      <c r="G45" s="234">
        <f t="shared" si="10"/>
        <v>0</v>
      </c>
      <c r="H45" s="234">
        <f t="shared" si="10"/>
        <v>0</v>
      </c>
      <c r="I45" s="235">
        <f t="shared" si="10"/>
        <v>0</v>
      </c>
      <c r="J45" s="234">
        <f>D45-'Table 1 - Detailed'!D45</f>
        <v>0</v>
      </c>
      <c r="K45" s="234">
        <f>E45-'Table 1 - Detailed'!E45</f>
        <v>0</v>
      </c>
      <c r="L45" s="234">
        <f>F45-'Table 1 - Detailed'!F45</f>
        <v>0</v>
      </c>
      <c r="M45" s="234">
        <f>G45-'Table 1 - Detailed'!G45</f>
        <v>0</v>
      </c>
      <c r="N45" s="234">
        <f>H45-'Table 1 - Detailed'!H45</f>
        <v>0</v>
      </c>
      <c r="O45" s="235">
        <f>I45-'Table 1 - Detailed'!I45</f>
        <v>0</v>
      </c>
      <c r="P45" s="60"/>
    </row>
    <row r="46" spans="1:16" x14ac:dyDescent="0.45">
      <c r="A46" s="356" t="s">
        <v>0</v>
      </c>
      <c r="B46" s="29" t="s">
        <v>1</v>
      </c>
      <c r="C46" s="180" t="s">
        <v>2</v>
      </c>
      <c r="D46" s="129">
        <f>D25+D45</f>
        <v>0</v>
      </c>
      <c r="E46" s="129">
        <f>E25+E45</f>
        <v>0</v>
      </c>
      <c r="F46" s="129">
        <f t="shared" ref="F46:I46" si="11">F25+F45</f>
        <v>0</v>
      </c>
      <c r="G46" s="129">
        <f t="shared" si="11"/>
        <v>0</v>
      </c>
      <c r="H46" s="129">
        <f t="shared" si="11"/>
        <v>0</v>
      </c>
      <c r="I46" s="130">
        <f t="shared" si="11"/>
        <v>0</v>
      </c>
      <c r="J46" s="129">
        <f>D46-'Table 1 - Detailed'!D46</f>
        <v>0</v>
      </c>
      <c r="K46" s="129">
        <f>E46-'Table 1 - Detailed'!E46</f>
        <v>0</v>
      </c>
      <c r="L46" s="129">
        <f>F46-'Table 1 - Detailed'!F46</f>
        <v>0</v>
      </c>
      <c r="M46" s="129">
        <f>G46-'Table 1 - Detailed'!G46</f>
        <v>0</v>
      </c>
      <c r="N46" s="129">
        <f>H46-'Table 1 - Detailed'!H46</f>
        <v>0</v>
      </c>
      <c r="O46" s="130">
        <f>I46-'Table 1 - Detailed'!I46</f>
        <v>0</v>
      </c>
      <c r="P46" s="67"/>
    </row>
    <row r="47" spans="1:16" outlineLevel="1" x14ac:dyDescent="0.45">
      <c r="A47" s="352" t="s">
        <v>4</v>
      </c>
      <c r="B47" s="336" t="s">
        <v>1</v>
      </c>
      <c r="C47" s="337"/>
      <c r="D47" s="515"/>
      <c r="E47" s="515"/>
      <c r="F47" s="515"/>
      <c r="G47" s="515"/>
      <c r="H47" s="515"/>
      <c r="I47" s="516"/>
      <c r="J47" s="338">
        <f>D47-'Table 1 - Detailed'!D47</f>
        <v>0</v>
      </c>
      <c r="K47" s="338">
        <f>E47-'Table 1 - Detailed'!E47</f>
        <v>0</v>
      </c>
      <c r="L47" s="338">
        <f>F47-'Table 1 - Detailed'!F47</f>
        <v>0</v>
      </c>
      <c r="M47" s="338">
        <f>G47-'Table 1 - Detailed'!G47</f>
        <v>0</v>
      </c>
      <c r="N47" s="338">
        <f>H47-'Table 1 - Detailed'!H47</f>
        <v>0</v>
      </c>
      <c r="O47" s="339">
        <f>I47-'Table 1 - Detailed'!I47</f>
        <v>0</v>
      </c>
      <c r="P47" s="340"/>
    </row>
    <row r="48" spans="1:16" outlineLevel="1" x14ac:dyDescent="0.45">
      <c r="A48" s="353" t="s">
        <v>5</v>
      </c>
      <c r="B48" s="341" t="s">
        <v>1</v>
      </c>
      <c r="C48" s="342"/>
      <c r="D48" s="458"/>
      <c r="E48" s="458"/>
      <c r="F48" s="458"/>
      <c r="G48" s="458"/>
      <c r="H48" s="458"/>
      <c r="I48" s="459"/>
      <c r="J48" s="300">
        <f>D48-'Table 1 - Detailed'!D48</f>
        <v>0</v>
      </c>
      <c r="K48" s="300">
        <f>E48-'Table 1 - Detailed'!E48</f>
        <v>0</v>
      </c>
      <c r="L48" s="300">
        <f>F48-'Table 1 - Detailed'!F48</f>
        <v>0</v>
      </c>
      <c r="M48" s="300">
        <f>G48-'Table 1 - Detailed'!G48</f>
        <v>0</v>
      </c>
      <c r="N48" s="300">
        <f>H48-'Table 1 - Detailed'!H48</f>
        <v>0</v>
      </c>
      <c r="O48" s="301">
        <f>I48-'Table 1 - Detailed'!I48</f>
        <v>0</v>
      </c>
      <c r="P48" s="302"/>
    </row>
    <row r="49" spans="1:16" outlineLevel="1" x14ac:dyDescent="0.45">
      <c r="A49" s="354" t="s">
        <v>6</v>
      </c>
      <c r="B49" s="343" t="s">
        <v>1</v>
      </c>
      <c r="C49" s="344"/>
      <c r="D49" s="461"/>
      <c r="E49" s="461"/>
      <c r="F49" s="461"/>
      <c r="G49" s="461"/>
      <c r="H49" s="461"/>
      <c r="I49" s="462"/>
      <c r="J49" s="304">
        <f>D49-'Table 1 - Detailed'!D49</f>
        <v>0</v>
      </c>
      <c r="K49" s="304">
        <f>E49-'Table 1 - Detailed'!E49</f>
        <v>0</v>
      </c>
      <c r="L49" s="304">
        <f>F49-'Table 1 - Detailed'!F49</f>
        <v>0</v>
      </c>
      <c r="M49" s="304">
        <f>G49-'Table 1 - Detailed'!G49</f>
        <v>0</v>
      </c>
      <c r="N49" s="304">
        <f>H49-'Table 1 - Detailed'!H49</f>
        <v>0</v>
      </c>
      <c r="O49" s="305">
        <f>I49-'Table 1 - Detailed'!I49</f>
        <v>0</v>
      </c>
      <c r="P49" s="306"/>
    </row>
    <row r="50" spans="1:16" x14ac:dyDescent="0.45">
      <c r="A50" s="355" t="s">
        <v>3</v>
      </c>
      <c r="B50" s="9" t="s">
        <v>1</v>
      </c>
      <c r="C50" s="53" t="s">
        <v>16</v>
      </c>
      <c r="D50" s="131">
        <f>D47+D48+D49</f>
        <v>0</v>
      </c>
      <c r="E50" s="131">
        <f>E47+E48+E49</f>
        <v>0</v>
      </c>
      <c r="F50" s="131">
        <f t="shared" ref="F50:I50" si="12">F47+F48+F49</f>
        <v>0</v>
      </c>
      <c r="G50" s="131">
        <f t="shared" si="12"/>
        <v>0</v>
      </c>
      <c r="H50" s="131">
        <f t="shared" si="12"/>
        <v>0</v>
      </c>
      <c r="I50" s="132">
        <f t="shared" si="12"/>
        <v>0</v>
      </c>
      <c r="J50" s="131">
        <f>D50-'Table 1 - Detailed'!D50</f>
        <v>0</v>
      </c>
      <c r="K50" s="131">
        <f>E50-'Table 1 - Detailed'!E50</f>
        <v>0</v>
      </c>
      <c r="L50" s="131">
        <f>F50-'Table 1 - Detailed'!F50</f>
        <v>0</v>
      </c>
      <c r="M50" s="131">
        <f>G50-'Table 1 - Detailed'!G50</f>
        <v>0</v>
      </c>
      <c r="N50" s="131">
        <f>H50-'Table 1 - Detailed'!H50</f>
        <v>0</v>
      </c>
      <c r="O50" s="132">
        <f>I50-'Table 1 - Detailed'!I50</f>
        <v>0</v>
      </c>
      <c r="P50" s="59"/>
    </row>
    <row r="51" spans="1:16" outlineLevel="1" x14ac:dyDescent="0.45">
      <c r="A51" s="352" t="s">
        <v>7</v>
      </c>
      <c r="B51" s="336" t="s">
        <v>8</v>
      </c>
      <c r="C51" s="337"/>
      <c r="D51" s="517"/>
      <c r="E51" s="517"/>
      <c r="F51" s="517"/>
      <c r="G51" s="517"/>
      <c r="H51" s="517"/>
      <c r="I51" s="518"/>
      <c r="J51" s="345">
        <f>D51-'Table 1 - Detailed'!D51</f>
        <v>0</v>
      </c>
      <c r="K51" s="345">
        <f>E51-'Table 1 - Detailed'!E51</f>
        <v>0</v>
      </c>
      <c r="L51" s="345">
        <f>F51-'Table 1 - Detailed'!F51</f>
        <v>0</v>
      </c>
      <c r="M51" s="345">
        <f>G51-'Table 1 - Detailed'!G51</f>
        <v>0</v>
      </c>
      <c r="N51" s="345">
        <f>H51-'Table 1 - Detailed'!H51</f>
        <v>0</v>
      </c>
      <c r="O51" s="346">
        <f>I51-'Table 1 - Detailed'!I51</f>
        <v>0</v>
      </c>
      <c r="P51" s="340"/>
    </row>
    <row r="52" spans="1:16" outlineLevel="1" x14ac:dyDescent="0.45">
      <c r="A52" s="353" t="s">
        <v>9</v>
      </c>
      <c r="B52" s="341" t="s">
        <v>10</v>
      </c>
      <c r="C52" s="342"/>
      <c r="D52" s="347">
        <f t="shared" ref="D52:I52" si="13">1 / (1 + D51)</f>
        <v>1</v>
      </c>
      <c r="E52" s="347">
        <f t="shared" si="13"/>
        <v>1</v>
      </c>
      <c r="F52" s="347">
        <f t="shared" si="13"/>
        <v>1</v>
      </c>
      <c r="G52" s="347">
        <f t="shared" si="13"/>
        <v>1</v>
      </c>
      <c r="H52" s="347">
        <f t="shared" si="13"/>
        <v>1</v>
      </c>
      <c r="I52" s="348">
        <f t="shared" si="13"/>
        <v>1</v>
      </c>
      <c r="J52" s="347">
        <f>D52-'Table 1 - Detailed'!D52</f>
        <v>0</v>
      </c>
      <c r="K52" s="347">
        <f>E52-'Table 1 - Detailed'!E52</f>
        <v>0</v>
      </c>
      <c r="L52" s="347">
        <f>F52-'Table 1 - Detailed'!F52</f>
        <v>0</v>
      </c>
      <c r="M52" s="347">
        <f>G52-'Table 1 - Detailed'!G52</f>
        <v>0</v>
      </c>
      <c r="N52" s="347">
        <f>H52-'Table 1 - Detailed'!H52</f>
        <v>0</v>
      </c>
      <c r="O52" s="348">
        <f>I52-'Table 1 - Detailed'!I52</f>
        <v>0</v>
      </c>
      <c r="P52" s="302"/>
    </row>
    <row r="53" spans="1:16" outlineLevel="1" x14ac:dyDescent="0.45">
      <c r="A53" s="353" t="s">
        <v>11</v>
      </c>
      <c r="B53" s="341" t="s">
        <v>1</v>
      </c>
      <c r="C53" s="342"/>
      <c r="D53" s="458"/>
      <c r="E53" s="458"/>
      <c r="F53" s="458"/>
      <c r="G53" s="458"/>
      <c r="H53" s="458"/>
      <c r="I53" s="459"/>
      <c r="J53" s="300">
        <f>D53-'Table 1 - Detailed'!D53</f>
        <v>0</v>
      </c>
      <c r="K53" s="300">
        <f>E53-'Table 1 - Detailed'!E53</f>
        <v>0</v>
      </c>
      <c r="L53" s="300">
        <f>F53-'Table 1 - Detailed'!F53</f>
        <v>0</v>
      </c>
      <c r="M53" s="300">
        <f>G53-'Table 1 - Detailed'!G53</f>
        <v>0</v>
      </c>
      <c r="N53" s="300">
        <f>H53-'Table 1 - Detailed'!H53</f>
        <v>0</v>
      </c>
      <c r="O53" s="301">
        <f>I53-'Table 1 - Detailed'!I53</f>
        <v>0</v>
      </c>
      <c r="P53" s="302"/>
    </row>
    <row r="54" spans="1:16" outlineLevel="1" x14ac:dyDescent="0.45">
      <c r="A54" s="353" t="s">
        <v>13</v>
      </c>
      <c r="B54" s="341" t="s">
        <v>1</v>
      </c>
      <c r="C54" s="342"/>
      <c r="D54" s="458"/>
      <c r="E54" s="458"/>
      <c r="F54" s="458"/>
      <c r="G54" s="458"/>
      <c r="H54" s="458"/>
      <c r="I54" s="459"/>
      <c r="J54" s="300">
        <f>D54-'Table 1 - Detailed'!D54</f>
        <v>0</v>
      </c>
      <c r="K54" s="300">
        <f>E54-'Table 1 - Detailed'!E54</f>
        <v>0</v>
      </c>
      <c r="L54" s="300">
        <f>F54-'Table 1 - Detailed'!F54</f>
        <v>0</v>
      </c>
      <c r="M54" s="300">
        <f>G54-'Table 1 - Detailed'!G54</f>
        <v>0</v>
      </c>
      <c r="N54" s="300">
        <f>H54-'Table 1 - Detailed'!H54</f>
        <v>0</v>
      </c>
      <c r="O54" s="301">
        <f>I54-'Table 1 - Detailed'!I54</f>
        <v>0</v>
      </c>
      <c r="P54" s="302"/>
    </row>
    <row r="55" spans="1:16" outlineLevel="1" x14ac:dyDescent="0.45">
      <c r="A55" s="353" t="s">
        <v>12</v>
      </c>
      <c r="B55" s="341" t="s">
        <v>1</v>
      </c>
      <c r="C55" s="342"/>
      <c r="D55" s="300">
        <f>D52 * D53</f>
        <v>0</v>
      </c>
      <c r="E55" s="300">
        <f>E52 * E53</f>
        <v>0</v>
      </c>
      <c r="F55" s="300">
        <f t="shared" ref="F55:I55" si="14">F52 * F53</f>
        <v>0</v>
      </c>
      <c r="G55" s="300">
        <f t="shared" si="14"/>
        <v>0</v>
      </c>
      <c r="H55" s="300">
        <f t="shared" si="14"/>
        <v>0</v>
      </c>
      <c r="I55" s="301">
        <f t="shared" si="14"/>
        <v>0</v>
      </c>
      <c r="J55" s="300">
        <f>D55-'Table 1 - Detailed'!D55</f>
        <v>0</v>
      </c>
      <c r="K55" s="300">
        <f>E55-'Table 1 - Detailed'!E55</f>
        <v>0</v>
      </c>
      <c r="L55" s="300">
        <f>F55-'Table 1 - Detailed'!F55</f>
        <v>0</v>
      </c>
      <c r="M55" s="300">
        <f>G55-'Table 1 - Detailed'!G55</f>
        <v>0</v>
      </c>
      <c r="N55" s="300">
        <f>H55-'Table 1 - Detailed'!H55</f>
        <v>0</v>
      </c>
      <c r="O55" s="301">
        <f>I55-'Table 1 - Detailed'!I55</f>
        <v>0</v>
      </c>
      <c r="P55" s="302"/>
    </row>
    <row r="56" spans="1:16" outlineLevel="1" x14ac:dyDescent="0.45">
      <c r="A56" s="354" t="s">
        <v>14</v>
      </c>
      <c r="B56" s="343" t="s">
        <v>1</v>
      </c>
      <c r="C56" s="344"/>
      <c r="D56" s="304">
        <f t="shared" ref="D56:I56" si="15">AVERAGE(D54:D55)</f>
        <v>0</v>
      </c>
      <c r="E56" s="304">
        <f t="shared" si="15"/>
        <v>0</v>
      </c>
      <c r="F56" s="304">
        <f t="shared" si="15"/>
        <v>0</v>
      </c>
      <c r="G56" s="304">
        <f t="shared" si="15"/>
        <v>0</v>
      </c>
      <c r="H56" s="304">
        <f t="shared" si="15"/>
        <v>0</v>
      </c>
      <c r="I56" s="305">
        <f t="shared" si="15"/>
        <v>0</v>
      </c>
      <c r="J56" s="304">
        <f>D56-'Table 1 - Detailed'!D56</f>
        <v>0</v>
      </c>
      <c r="K56" s="304">
        <f>E56-'Table 1 - Detailed'!E56</f>
        <v>0</v>
      </c>
      <c r="L56" s="304">
        <f>F56-'Table 1 - Detailed'!F56</f>
        <v>0</v>
      </c>
      <c r="M56" s="304">
        <f>G56-'Table 1 - Detailed'!G56</f>
        <v>0</v>
      </c>
      <c r="N56" s="304">
        <f>H56-'Table 1 - Detailed'!H56</f>
        <v>0</v>
      </c>
      <c r="O56" s="305">
        <f>I56-'Table 1 - Detailed'!I56</f>
        <v>0</v>
      </c>
      <c r="P56" s="306"/>
    </row>
    <row r="57" spans="1:16" x14ac:dyDescent="0.45">
      <c r="A57" s="355" t="s">
        <v>15</v>
      </c>
      <c r="B57" s="9" t="s">
        <v>1</v>
      </c>
      <c r="C57" s="53" t="s">
        <v>17</v>
      </c>
      <c r="D57" s="131">
        <f>D56*D51</f>
        <v>0</v>
      </c>
      <c r="E57" s="131">
        <f>E56*E51</f>
        <v>0</v>
      </c>
      <c r="F57" s="131">
        <f t="shared" ref="F57:I57" si="16">F56*F51</f>
        <v>0</v>
      </c>
      <c r="G57" s="131">
        <f t="shared" si="16"/>
        <v>0</v>
      </c>
      <c r="H57" s="131">
        <f t="shared" si="16"/>
        <v>0</v>
      </c>
      <c r="I57" s="132">
        <f t="shared" si="16"/>
        <v>0</v>
      </c>
      <c r="J57" s="131">
        <f>D57-'Table 1 - Detailed'!D57</f>
        <v>0</v>
      </c>
      <c r="K57" s="131">
        <f>E57-'Table 1 - Detailed'!E57</f>
        <v>0</v>
      </c>
      <c r="L57" s="131">
        <f>F57-'Table 1 - Detailed'!F57</f>
        <v>0</v>
      </c>
      <c r="M57" s="131">
        <f>G57-'Table 1 - Detailed'!G57</f>
        <v>0</v>
      </c>
      <c r="N57" s="131">
        <f>H57-'Table 1 - Detailed'!H57</f>
        <v>0</v>
      </c>
      <c r="O57" s="132">
        <f>I57-'Table 1 - Detailed'!I57</f>
        <v>0</v>
      </c>
      <c r="P57" s="59"/>
    </row>
    <row r="58" spans="1:16" outlineLevel="1" x14ac:dyDescent="0.45">
      <c r="A58" s="352" t="s">
        <v>19</v>
      </c>
      <c r="B58" s="336" t="s">
        <v>1</v>
      </c>
      <c r="C58" s="337" t="s">
        <v>20</v>
      </c>
      <c r="D58" s="515"/>
      <c r="E58" s="515"/>
      <c r="F58" s="515"/>
      <c r="G58" s="515"/>
      <c r="H58" s="515"/>
      <c r="I58" s="516"/>
      <c r="J58" s="338">
        <f>D58-'Table 1 - Detailed'!D58</f>
        <v>0</v>
      </c>
      <c r="K58" s="338">
        <f>E58-'Table 1 - Detailed'!E58</f>
        <v>0</v>
      </c>
      <c r="L58" s="338">
        <f>F58-'Table 1 - Detailed'!F58</f>
        <v>0</v>
      </c>
      <c r="M58" s="338">
        <f>G58-'Table 1 - Detailed'!G58</f>
        <v>0</v>
      </c>
      <c r="N58" s="338">
        <f>H58-'Table 1 - Detailed'!H58</f>
        <v>0</v>
      </c>
      <c r="O58" s="339">
        <f>I58-'Table 1 - Detailed'!I58</f>
        <v>0</v>
      </c>
      <c r="P58" s="340"/>
    </row>
    <row r="59" spans="1:16" outlineLevel="1" x14ac:dyDescent="0.45">
      <c r="A59" s="353" t="s">
        <v>21</v>
      </c>
      <c r="B59" s="341" t="s">
        <v>1</v>
      </c>
      <c r="C59" s="342" t="s">
        <v>22</v>
      </c>
      <c r="D59" s="458"/>
      <c r="E59" s="458"/>
      <c r="F59" s="458"/>
      <c r="G59" s="458"/>
      <c r="H59" s="458"/>
      <c r="I59" s="459"/>
      <c r="J59" s="300">
        <f>D59-'Table 1 - Detailed'!D59</f>
        <v>0</v>
      </c>
      <c r="K59" s="300">
        <f>E59-'Table 1 - Detailed'!E59</f>
        <v>0</v>
      </c>
      <c r="L59" s="300">
        <f>F59-'Table 1 - Detailed'!F59</f>
        <v>0</v>
      </c>
      <c r="M59" s="300">
        <f>G59-'Table 1 - Detailed'!G59</f>
        <v>0</v>
      </c>
      <c r="N59" s="300">
        <f>H59-'Table 1 - Detailed'!H59</f>
        <v>0</v>
      </c>
      <c r="O59" s="301">
        <f>I59-'Table 1 - Detailed'!I59</f>
        <v>0</v>
      </c>
      <c r="P59" s="302"/>
    </row>
    <row r="60" spans="1:16" outlineLevel="1" x14ac:dyDescent="0.45">
      <c r="A60" s="353" t="s">
        <v>23</v>
      </c>
      <c r="B60" s="341" t="s">
        <v>1</v>
      </c>
      <c r="C60" s="342" t="s">
        <v>24</v>
      </c>
      <c r="D60" s="458"/>
      <c r="E60" s="458"/>
      <c r="F60" s="458"/>
      <c r="G60" s="458"/>
      <c r="H60" s="458"/>
      <c r="I60" s="459"/>
      <c r="J60" s="300">
        <f>D60-'Table 1 - Detailed'!D60</f>
        <v>0</v>
      </c>
      <c r="K60" s="300">
        <f>E60-'Table 1 - Detailed'!E60</f>
        <v>0</v>
      </c>
      <c r="L60" s="300">
        <f>F60-'Table 1 - Detailed'!F60</f>
        <v>0</v>
      </c>
      <c r="M60" s="300">
        <f>G60-'Table 1 - Detailed'!G60</f>
        <v>0</v>
      </c>
      <c r="N60" s="300">
        <f>H60-'Table 1 - Detailed'!H60</f>
        <v>0</v>
      </c>
      <c r="O60" s="301">
        <f>I60-'Table 1 - Detailed'!I60</f>
        <v>0</v>
      </c>
      <c r="P60" s="302"/>
    </row>
    <row r="61" spans="1:16" outlineLevel="1" x14ac:dyDescent="0.45">
      <c r="A61" s="353" t="s">
        <v>25</v>
      </c>
      <c r="B61" s="341" t="s">
        <v>1</v>
      </c>
      <c r="C61" s="342" t="s">
        <v>26</v>
      </c>
      <c r="D61" s="458"/>
      <c r="E61" s="458"/>
      <c r="F61" s="458"/>
      <c r="G61" s="458"/>
      <c r="H61" s="458"/>
      <c r="I61" s="459"/>
      <c r="J61" s="300">
        <f>D61-'Table 1 - Detailed'!D61</f>
        <v>0</v>
      </c>
      <c r="K61" s="300">
        <f>E61-'Table 1 - Detailed'!E61</f>
        <v>0</v>
      </c>
      <c r="L61" s="300">
        <f>F61-'Table 1 - Detailed'!F61</f>
        <v>0</v>
      </c>
      <c r="M61" s="300">
        <f>G61-'Table 1 - Detailed'!G61</f>
        <v>0</v>
      </c>
      <c r="N61" s="300">
        <f>H61-'Table 1 - Detailed'!H61</f>
        <v>0</v>
      </c>
      <c r="O61" s="301">
        <f>I61-'Table 1 - Detailed'!I61</f>
        <v>0</v>
      </c>
      <c r="P61" s="302"/>
    </row>
    <row r="62" spans="1:16" outlineLevel="1" x14ac:dyDescent="0.45">
      <c r="A62" s="353" t="s">
        <v>27</v>
      </c>
      <c r="B62" s="341" t="s">
        <v>1</v>
      </c>
      <c r="C62" s="342" t="s">
        <v>28</v>
      </c>
      <c r="D62" s="458"/>
      <c r="E62" s="458"/>
      <c r="F62" s="458"/>
      <c r="G62" s="458"/>
      <c r="H62" s="458"/>
      <c r="I62" s="459"/>
      <c r="J62" s="300">
        <f>D62-'Table 1 - Detailed'!D62</f>
        <v>0</v>
      </c>
      <c r="K62" s="300">
        <f>E62-'Table 1 - Detailed'!E62</f>
        <v>0</v>
      </c>
      <c r="L62" s="300">
        <f>F62-'Table 1 - Detailed'!F62</f>
        <v>0</v>
      </c>
      <c r="M62" s="300">
        <f>G62-'Table 1 - Detailed'!G62</f>
        <v>0</v>
      </c>
      <c r="N62" s="300">
        <f>H62-'Table 1 - Detailed'!H62</f>
        <v>0</v>
      </c>
      <c r="O62" s="301">
        <f>I62-'Table 1 - Detailed'!I62</f>
        <v>0</v>
      </c>
      <c r="P62" s="302"/>
    </row>
    <row r="63" spans="1:16" outlineLevel="1" x14ac:dyDescent="0.45">
      <c r="A63" s="353" t="s">
        <v>29</v>
      </c>
      <c r="B63" s="341" t="s">
        <v>1</v>
      </c>
      <c r="C63" s="342" t="s">
        <v>30</v>
      </c>
      <c r="D63" s="458"/>
      <c r="E63" s="458"/>
      <c r="F63" s="458"/>
      <c r="G63" s="458"/>
      <c r="H63" s="458"/>
      <c r="I63" s="459"/>
      <c r="J63" s="300">
        <f>D63-'Table 1 - Detailed'!D63</f>
        <v>0</v>
      </c>
      <c r="K63" s="300">
        <f>E63-'Table 1 - Detailed'!E63</f>
        <v>0</v>
      </c>
      <c r="L63" s="300">
        <f>F63-'Table 1 - Detailed'!F63</f>
        <v>0</v>
      </c>
      <c r="M63" s="300">
        <f>G63-'Table 1 - Detailed'!G63</f>
        <v>0</v>
      </c>
      <c r="N63" s="300">
        <f>H63-'Table 1 - Detailed'!H63</f>
        <v>0</v>
      </c>
      <c r="O63" s="301">
        <f>I63-'Table 1 - Detailed'!I63</f>
        <v>0</v>
      </c>
      <c r="P63" s="302"/>
    </row>
    <row r="64" spans="1:16" outlineLevel="1" x14ac:dyDescent="0.45">
      <c r="A64" s="353" t="s">
        <v>31</v>
      </c>
      <c r="B64" s="341" t="s">
        <v>1</v>
      </c>
      <c r="C64" s="342" t="s">
        <v>32</v>
      </c>
      <c r="D64" s="458"/>
      <c r="E64" s="458"/>
      <c r="F64" s="458"/>
      <c r="G64" s="458"/>
      <c r="H64" s="458"/>
      <c r="I64" s="459"/>
      <c r="J64" s="300">
        <f>D64-'Table 1 - Detailed'!D64</f>
        <v>0</v>
      </c>
      <c r="K64" s="300">
        <f>E64-'Table 1 - Detailed'!E64</f>
        <v>0</v>
      </c>
      <c r="L64" s="300">
        <f>F64-'Table 1 - Detailed'!F64</f>
        <v>0</v>
      </c>
      <c r="M64" s="300">
        <f>G64-'Table 1 - Detailed'!G64</f>
        <v>0</v>
      </c>
      <c r="N64" s="300">
        <f>H64-'Table 1 - Detailed'!H64</f>
        <v>0</v>
      </c>
      <c r="O64" s="301">
        <f>I64-'Table 1 - Detailed'!I64</f>
        <v>0</v>
      </c>
      <c r="P64" s="302"/>
    </row>
    <row r="65" spans="1:16" outlineLevel="1" x14ac:dyDescent="0.45">
      <c r="A65" s="353" t="s">
        <v>33</v>
      </c>
      <c r="B65" s="341" t="s">
        <v>1</v>
      </c>
      <c r="C65" s="342" t="s">
        <v>34</v>
      </c>
      <c r="D65" s="458"/>
      <c r="E65" s="458"/>
      <c r="F65" s="458"/>
      <c r="G65" s="458"/>
      <c r="H65" s="458"/>
      <c r="I65" s="459"/>
      <c r="J65" s="300">
        <f>D65-'Table 1 - Detailed'!D65</f>
        <v>0</v>
      </c>
      <c r="K65" s="300">
        <f>E65-'Table 1 - Detailed'!E65</f>
        <v>0</v>
      </c>
      <c r="L65" s="300">
        <f>F65-'Table 1 - Detailed'!F65</f>
        <v>0</v>
      </c>
      <c r="M65" s="300">
        <f>G65-'Table 1 - Detailed'!G65</f>
        <v>0</v>
      </c>
      <c r="N65" s="300">
        <f>H65-'Table 1 - Detailed'!H65</f>
        <v>0</v>
      </c>
      <c r="O65" s="301">
        <f>I65-'Table 1 - Detailed'!I65</f>
        <v>0</v>
      </c>
      <c r="P65" s="302"/>
    </row>
    <row r="66" spans="1:16" outlineLevel="1" x14ac:dyDescent="0.45">
      <c r="A66" s="353" t="s">
        <v>35</v>
      </c>
      <c r="B66" s="341" t="s">
        <v>1</v>
      </c>
      <c r="C66" s="342" t="s">
        <v>36</v>
      </c>
      <c r="D66" s="458"/>
      <c r="E66" s="458"/>
      <c r="F66" s="458"/>
      <c r="G66" s="458"/>
      <c r="H66" s="458"/>
      <c r="I66" s="459"/>
      <c r="J66" s="300">
        <f>D66-'Table 1 - Detailed'!D66</f>
        <v>0</v>
      </c>
      <c r="K66" s="300">
        <f>E66-'Table 1 - Detailed'!E66</f>
        <v>0</v>
      </c>
      <c r="L66" s="300">
        <f>F66-'Table 1 - Detailed'!F66</f>
        <v>0</v>
      </c>
      <c r="M66" s="300">
        <f>G66-'Table 1 - Detailed'!G66</f>
        <v>0</v>
      </c>
      <c r="N66" s="300">
        <f>H66-'Table 1 - Detailed'!H66</f>
        <v>0</v>
      </c>
      <c r="O66" s="301">
        <f>I66-'Table 1 - Detailed'!I66</f>
        <v>0</v>
      </c>
      <c r="P66" s="302"/>
    </row>
    <row r="67" spans="1:16" outlineLevel="1" x14ac:dyDescent="0.45">
      <c r="A67" s="353" t="s">
        <v>37</v>
      </c>
      <c r="B67" s="341" t="s">
        <v>1</v>
      </c>
      <c r="C67" s="342" t="s">
        <v>38</v>
      </c>
      <c r="D67" s="458"/>
      <c r="E67" s="458"/>
      <c r="F67" s="458"/>
      <c r="G67" s="458"/>
      <c r="H67" s="458"/>
      <c r="I67" s="459"/>
      <c r="J67" s="300">
        <f>D67-'Table 1 - Detailed'!D67</f>
        <v>0</v>
      </c>
      <c r="K67" s="300">
        <f>E67-'Table 1 - Detailed'!E67</f>
        <v>0</v>
      </c>
      <c r="L67" s="300">
        <f>F67-'Table 1 - Detailed'!F67</f>
        <v>0</v>
      </c>
      <c r="M67" s="300">
        <f>G67-'Table 1 - Detailed'!G67</f>
        <v>0</v>
      </c>
      <c r="N67" s="300">
        <f>H67-'Table 1 - Detailed'!H67</f>
        <v>0</v>
      </c>
      <c r="O67" s="301">
        <f>I67-'Table 1 - Detailed'!I67</f>
        <v>0</v>
      </c>
      <c r="P67" s="302"/>
    </row>
    <row r="68" spans="1:16" outlineLevel="1" x14ac:dyDescent="0.45">
      <c r="A68" s="353" t="s">
        <v>39</v>
      </c>
      <c r="B68" s="341" t="s">
        <v>1</v>
      </c>
      <c r="C68" s="342" t="s">
        <v>40</v>
      </c>
      <c r="D68" s="458"/>
      <c r="E68" s="458"/>
      <c r="F68" s="458"/>
      <c r="G68" s="458"/>
      <c r="H68" s="458"/>
      <c r="I68" s="459"/>
      <c r="J68" s="300">
        <f>D68-'Table 1 - Detailed'!D68</f>
        <v>0</v>
      </c>
      <c r="K68" s="300">
        <f>E68-'Table 1 - Detailed'!E68</f>
        <v>0</v>
      </c>
      <c r="L68" s="300">
        <f>F68-'Table 1 - Detailed'!F68</f>
        <v>0</v>
      </c>
      <c r="M68" s="300">
        <f>G68-'Table 1 - Detailed'!G68</f>
        <v>0</v>
      </c>
      <c r="N68" s="300">
        <f>H68-'Table 1 - Detailed'!H68</f>
        <v>0</v>
      </c>
      <c r="O68" s="301">
        <f>I68-'Table 1 - Detailed'!I68</f>
        <v>0</v>
      </c>
      <c r="P68" s="302"/>
    </row>
    <row r="69" spans="1:16" outlineLevel="1" x14ac:dyDescent="0.45">
      <c r="A69" s="354" t="s">
        <v>41</v>
      </c>
      <c r="B69" s="343" t="s">
        <v>1</v>
      </c>
      <c r="C69" s="344" t="s">
        <v>42</v>
      </c>
      <c r="D69" s="461"/>
      <c r="E69" s="461"/>
      <c r="F69" s="461"/>
      <c r="G69" s="461"/>
      <c r="H69" s="461"/>
      <c r="I69" s="462"/>
      <c r="J69" s="304">
        <f>D69-'Table 1 - Detailed'!D69</f>
        <v>0</v>
      </c>
      <c r="K69" s="304">
        <f>E69-'Table 1 - Detailed'!E69</f>
        <v>0</v>
      </c>
      <c r="L69" s="304">
        <f>F69-'Table 1 - Detailed'!F69</f>
        <v>0</v>
      </c>
      <c r="M69" s="304">
        <f>G69-'Table 1 - Detailed'!G69</f>
        <v>0</v>
      </c>
      <c r="N69" s="304">
        <f>H69-'Table 1 - Detailed'!H69</f>
        <v>0</v>
      </c>
      <c r="O69" s="305">
        <f>I69-'Table 1 - Detailed'!I69</f>
        <v>0</v>
      </c>
      <c r="P69" s="306"/>
    </row>
    <row r="70" spans="1:16" x14ac:dyDescent="0.45">
      <c r="A70" s="355" t="s">
        <v>43</v>
      </c>
      <c r="B70" s="9" t="s">
        <v>1</v>
      </c>
      <c r="C70" s="53" t="s">
        <v>18</v>
      </c>
      <c r="D70" s="131">
        <f>SUM(D58:D66,D68)-D67-D69</f>
        <v>0</v>
      </c>
      <c r="E70" s="131">
        <f>SUM(E58:E66,E68)-E67-E69</f>
        <v>0</v>
      </c>
      <c r="F70" s="131">
        <f t="shared" ref="F70:I70" si="17">SUM(F58:F66,F68)-F67-F69</f>
        <v>0</v>
      </c>
      <c r="G70" s="131">
        <f t="shared" si="17"/>
        <v>0</v>
      </c>
      <c r="H70" s="131">
        <f t="shared" si="17"/>
        <v>0</v>
      </c>
      <c r="I70" s="132">
        <f t="shared" si="17"/>
        <v>0</v>
      </c>
      <c r="J70" s="131">
        <f>D70-'Table 1 - Detailed'!D70</f>
        <v>0</v>
      </c>
      <c r="K70" s="131">
        <f>E70-'Table 1 - Detailed'!E70</f>
        <v>0</v>
      </c>
      <c r="L70" s="131">
        <f>F70-'Table 1 - Detailed'!F70</f>
        <v>0</v>
      </c>
      <c r="M70" s="131">
        <f>G70-'Table 1 - Detailed'!G70</f>
        <v>0</v>
      </c>
      <c r="N70" s="131">
        <f>H70-'Table 1 - Detailed'!H70</f>
        <v>0</v>
      </c>
      <c r="O70" s="132">
        <f>I70-'Table 1 - Detailed'!I70</f>
        <v>0</v>
      </c>
      <c r="P70" s="59"/>
    </row>
    <row r="71" spans="1:16" x14ac:dyDescent="0.45">
      <c r="A71" s="5" t="s">
        <v>44</v>
      </c>
      <c r="B71" s="11" t="s">
        <v>1</v>
      </c>
      <c r="C71" s="55"/>
      <c r="D71" s="131">
        <f>D46+D50+D57+D70</f>
        <v>0</v>
      </c>
      <c r="E71" s="131">
        <f>E46+E50+E57+E70</f>
        <v>0</v>
      </c>
      <c r="F71" s="131">
        <f t="shared" ref="F71:I71" si="18">F46+F50+F57+F70</f>
        <v>0</v>
      </c>
      <c r="G71" s="131">
        <f t="shared" si="18"/>
        <v>0</v>
      </c>
      <c r="H71" s="131">
        <f t="shared" si="18"/>
        <v>0</v>
      </c>
      <c r="I71" s="132">
        <f t="shared" si="18"/>
        <v>0</v>
      </c>
      <c r="J71" s="131">
        <f>D71-'Table 1 - Detailed'!D71</f>
        <v>0</v>
      </c>
      <c r="K71" s="131">
        <f>E71-'Table 1 - Detailed'!E71</f>
        <v>0</v>
      </c>
      <c r="L71" s="131">
        <f>F71-'Table 1 - Detailed'!F71</f>
        <v>0</v>
      </c>
      <c r="M71" s="131">
        <f>G71-'Table 1 - Detailed'!G71</f>
        <v>0</v>
      </c>
      <c r="N71" s="131">
        <f>H71-'Table 1 - Detailed'!H71</f>
        <v>0</v>
      </c>
      <c r="O71" s="132">
        <f>I71-'Table 1 - Detailed'!I71</f>
        <v>0</v>
      </c>
      <c r="P71" s="59"/>
    </row>
    <row r="72" spans="1:16" x14ac:dyDescent="0.45">
      <c r="A72" s="355" t="s">
        <v>125</v>
      </c>
      <c r="B72" s="9" t="s">
        <v>1</v>
      </c>
      <c r="C72" s="53" t="s">
        <v>126</v>
      </c>
      <c r="D72" s="483"/>
      <c r="E72" s="483"/>
      <c r="F72" s="483"/>
      <c r="G72" s="483"/>
      <c r="H72" s="483"/>
      <c r="I72" s="484"/>
      <c r="J72" s="131">
        <f>D72-'Table 1 - Detailed'!D75</f>
        <v>0</v>
      </c>
      <c r="K72" s="131">
        <f>E72-'Table 1 - Detailed'!E75</f>
        <v>0</v>
      </c>
      <c r="L72" s="131">
        <f>F72-'Table 1 - Detailed'!F75</f>
        <v>0</v>
      </c>
      <c r="M72" s="131">
        <f>G72-'Table 1 - Detailed'!G75</f>
        <v>0</v>
      </c>
      <c r="N72" s="131">
        <f>H72-'Table 1 - Detailed'!H75</f>
        <v>0</v>
      </c>
      <c r="O72" s="132">
        <f>I72-'Table 1 - Detailed'!I75</f>
        <v>0</v>
      </c>
      <c r="P72" s="59"/>
    </row>
    <row r="73" spans="1:16" x14ac:dyDescent="0.45">
      <c r="A73" s="355" t="s">
        <v>127</v>
      </c>
      <c r="B73" s="9" t="s">
        <v>1</v>
      </c>
      <c r="C73" s="53" t="s">
        <v>128</v>
      </c>
      <c r="D73" s="483"/>
      <c r="E73" s="483"/>
      <c r="F73" s="483"/>
      <c r="G73" s="483"/>
      <c r="H73" s="483"/>
      <c r="I73" s="484"/>
      <c r="J73" s="131">
        <f>D73-'Table 1 - Detailed'!D76</f>
        <v>0</v>
      </c>
      <c r="K73" s="131">
        <f>E73-'Table 1 - Detailed'!E76</f>
        <v>0</v>
      </c>
      <c r="L73" s="131">
        <f>F73-'Table 1 - Detailed'!F76</f>
        <v>0</v>
      </c>
      <c r="M73" s="131">
        <f>G73-'Table 1 - Detailed'!G76</f>
        <v>0</v>
      </c>
      <c r="N73" s="131">
        <f>H73-'Table 1 - Detailed'!H76</f>
        <v>0</v>
      </c>
      <c r="O73" s="132">
        <f>I73-'Table 1 - Detailed'!I76</f>
        <v>0</v>
      </c>
      <c r="P73" s="59"/>
    </row>
    <row r="74" spans="1:16" x14ac:dyDescent="0.45">
      <c r="A74" s="355" t="s">
        <v>129</v>
      </c>
      <c r="B74" s="9" t="s">
        <v>1</v>
      </c>
      <c r="C74" s="53" t="s">
        <v>130</v>
      </c>
      <c r="D74" s="483"/>
      <c r="E74" s="483"/>
      <c r="F74" s="483"/>
      <c r="G74" s="483"/>
      <c r="H74" s="483"/>
      <c r="I74" s="484"/>
      <c r="J74" s="131">
        <f>D74-'Table 1 - Detailed'!D77</f>
        <v>0</v>
      </c>
      <c r="K74" s="131">
        <f>E74-'Table 1 - Detailed'!E77</f>
        <v>0</v>
      </c>
      <c r="L74" s="131">
        <f>F74-'Table 1 - Detailed'!F77</f>
        <v>0</v>
      </c>
      <c r="M74" s="131">
        <f>G74-'Table 1 - Detailed'!G77</f>
        <v>0</v>
      </c>
      <c r="N74" s="131">
        <f>H74-'Table 1 - Detailed'!H77</f>
        <v>0</v>
      </c>
      <c r="O74" s="132">
        <f>I74-'Table 1 - Detailed'!I77</f>
        <v>0</v>
      </c>
      <c r="P74" s="59"/>
    </row>
    <row r="75" spans="1:16" outlineLevel="1" x14ac:dyDescent="0.45">
      <c r="A75" s="349" t="s">
        <v>131</v>
      </c>
      <c r="B75" s="336" t="s">
        <v>1</v>
      </c>
      <c r="C75" s="337" t="s">
        <v>132</v>
      </c>
      <c r="D75" s="515"/>
      <c r="E75" s="515"/>
      <c r="F75" s="515"/>
      <c r="G75" s="515"/>
      <c r="H75" s="515"/>
      <c r="I75" s="516"/>
      <c r="J75" s="338">
        <f>D75-'Table 1 - Detailed'!D78</f>
        <v>0</v>
      </c>
      <c r="K75" s="338">
        <f>E75-'Table 1 - Detailed'!E78</f>
        <v>0</v>
      </c>
      <c r="L75" s="338">
        <f>F75-'Table 1 - Detailed'!F78</f>
        <v>0</v>
      </c>
      <c r="M75" s="338">
        <f>G75-'Table 1 - Detailed'!G78</f>
        <v>0</v>
      </c>
      <c r="N75" s="338">
        <f>H75-'Table 1 - Detailed'!H78</f>
        <v>0</v>
      </c>
      <c r="O75" s="339">
        <f>I75-'Table 1 - Detailed'!I78</f>
        <v>0</v>
      </c>
      <c r="P75" s="340"/>
    </row>
    <row r="76" spans="1:16" outlineLevel="1" x14ac:dyDescent="0.45">
      <c r="A76" s="350" t="s">
        <v>133</v>
      </c>
      <c r="B76" s="341" t="s">
        <v>1</v>
      </c>
      <c r="C76" s="342" t="s">
        <v>134</v>
      </c>
      <c r="D76" s="458"/>
      <c r="E76" s="458"/>
      <c r="F76" s="458"/>
      <c r="G76" s="458"/>
      <c r="H76" s="458"/>
      <c r="I76" s="459"/>
      <c r="J76" s="300">
        <f>D76-'Table 1 - Detailed'!D79</f>
        <v>0</v>
      </c>
      <c r="K76" s="300">
        <f>E76-'Table 1 - Detailed'!E79</f>
        <v>0</v>
      </c>
      <c r="L76" s="300">
        <f>F76-'Table 1 - Detailed'!F79</f>
        <v>0</v>
      </c>
      <c r="M76" s="300">
        <f>G76-'Table 1 - Detailed'!G79</f>
        <v>0</v>
      </c>
      <c r="N76" s="300">
        <f>H76-'Table 1 - Detailed'!H79</f>
        <v>0</v>
      </c>
      <c r="O76" s="301">
        <f>I76-'Table 1 - Detailed'!I79</f>
        <v>0</v>
      </c>
      <c r="P76" s="302"/>
    </row>
    <row r="77" spans="1:16" outlineLevel="1" x14ac:dyDescent="0.45">
      <c r="A77" s="350" t="s">
        <v>135</v>
      </c>
      <c r="B77" s="341" t="s">
        <v>1</v>
      </c>
      <c r="C77" s="342" t="s">
        <v>136</v>
      </c>
      <c r="D77" s="458"/>
      <c r="E77" s="458"/>
      <c r="F77" s="458"/>
      <c r="G77" s="458"/>
      <c r="H77" s="458"/>
      <c r="I77" s="459"/>
      <c r="J77" s="300">
        <f>D77-'Table 1 - Detailed'!D80</f>
        <v>0</v>
      </c>
      <c r="K77" s="300">
        <f>E77-'Table 1 - Detailed'!E80</f>
        <v>0</v>
      </c>
      <c r="L77" s="300">
        <f>F77-'Table 1 - Detailed'!F80</f>
        <v>0</v>
      </c>
      <c r="M77" s="300">
        <f>G77-'Table 1 - Detailed'!G80</f>
        <v>0</v>
      </c>
      <c r="N77" s="300">
        <f>H77-'Table 1 - Detailed'!H80</f>
        <v>0</v>
      </c>
      <c r="O77" s="301">
        <f>I77-'Table 1 - Detailed'!I80</f>
        <v>0</v>
      </c>
      <c r="P77" s="302"/>
    </row>
    <row r="78" spans="1:16" outlineLevel="1" x14ac:dyDescent="0.45">
      <c r="A78" s="350" t="s">
        <v>137</v>
      </c>
      <c r="B78" s="341" t="s">
        <v>1</v>
      </c>
      <c r="C78" s="342" t="s">
        <v>138</v>
      </c>
      <c r="D78" s="458"/>
      <c r="E78" s="458"/>
      <c r="F78" s="458"/>
      <c r="G78" s="458"/>
      <c r="H78" s="458"/>
      <c r="I78" s="459"/>
      <c r="J78" s="300">
        <f>D78-'Table 1 - Detailed'!D81</f>
        <v>0</v>
      </c>
      <c r="K78" s="300">
        <f>E78-'Table 1 - Detailed'!E81</f>
        <v>0</v>
      </c>
      <c r="L78" s="300">
        <f>F78-'Table 1 - Detailed'!F81</f>
        <v>0</v>
      </c>
      <c r="M78" s="300">
        <f>G78-'Table 1 - Detailed'!G81</f>
        <v>0</v>
      </c>
      <c r="N78" s="300">
        <f>H78-'Table 1 - Detailed'!H81</f>
        <v>0</v>
      </c>
      <c r="O78" s="301">
        <f>I78-'Table 1 - Detailed'!I81</f>
        <v>0</v>
      </c>
      <c r="P78" s="302"/>
    </row>
    <row r="79" spans="1:16" outlineLevel="1" x14ac:dyDescent="0.45">
      <c r="A79" s="350" t="s">
        <v>139</v>
      </c>
      <c r="B79" s="341" t="s">
        <v>1</v>
      </c>
      <c r="C79" s="342" t="s">
        <v>140</v>
      </c>
      <c r="D79" s="458"/>
      <c r="E79" s="458"/>
      <c r="F79" s="458"/>
      <c r="G79" s="458"/>
      <c r="H79" s="458"/>
      <c r="I79" s="459"/>
      <c r="J79" s="300">
        <f>D79-'Table 1 - Detailed'!D82</f>
        <v>0</v>
      </c>
      <c r="K79" s="300">
        <f>E79-'Table 1 - Detailed'!E82</f>
        <v>0</v>
      </c>
      <c r="L79" s="300">
        <f>F79-'Table 1 - Detailed'!F82</f>
        <v>0</v>
      </c>
      <c r="M79" s="300">
        <f>G79-'Table 1 - Detailed'!G82</f>
        <v>0</v>
      </c>
      <c r="N79" s="300">
        <f>H79-'Table 1 - Detailed'!H82</f>
        <v>0</v>
      </c>
      <c r="O79" s="301">
        <f>I79-'Table 1 - Detailed'!I82</f>
        <v>0</v>
      </c>
      <c r="P79" s="302"/>
    </row>
    <row r="80" spans="1:16" outlineLevel="1" x14ac:dyDescent="0.45">
      <c r="A80" s="350" t="s">
        <v>51</v>
      </c>
      <c r="B80" s="341" t="s">
        <v>1</v>
      </c>
      <c r="C80" s="342" t="s">
        <v>52</v>
      </c>
      <c r="D80" s="458"/>
      <c r="E80" s="458"/>
      <c r="F80" s="458"/>
      <c r="G80" s="458"/>
      <c r="H80" s="458"/>
      <c r="I80" s="459"/>
      <c r="J80" s="300">
        <f>D80-'Table 1 - Detailed'!D83</f>
        <v>0</v>
      </c>
      <c r="K80" s="300">
        <f>E80-'Table 1 - Detailed'!E83</f>
        <v>0</v>
      </c>
      <c r="L80" s="300">
        <f>F80-'Table 1 - Detailed'!F83</f>
        <v>0</v>
      </c>
      <c r="M80" s="300">
        <f>G80-'Table 1 - Detailed'!G83</f>
        <v>0</v>
      </c>
      <c r="N80" s="300">
        <f>H80-'Table 1 - Detailed'!H83</f>
        <v>0</v>
      </c>
      <c r="O80" s="301">
        <f>I80-'Table 1 - Detailed'!I83</f>
        <v>0</v>
      </c>
      <c r="P80" s="302"/>
    </row>
    <row r="81" spans="1:16" outlineLevel="1" x14ac:dyDescent="0.45">
      <c r="A81" s="350" t="s">
        <v>45</v>
      </c>
      <c r="B81" s="341" t="s">
        <v>1</v>
      </c>
      <c r="C81" s="342" t="s">
        <v>46</v>
      </c>
      <c r="D81" s="458"/>
      <c r="E81" s="458"/>
      <c r="F81" s="458"/>
      <c r="G81" s="458"/>
      <c r="H81" s="458"/>
      <c r="I81" s="459"/>
      <c r="J81" s="300">
        <f>D81-'Table 1 - Detailed'!D72</f>
        <v>0</v>
      </c>
      <c r="K81" s="300">
        <f>E81-'Table 1 - Detailed'!E72</f>
        <v>0</v>
      </c>
      <c r="L81" s="300">
        <f>F81-'Table 1 - Detailed'!F72</f>
        <v>0</v>
      </c>
      <c r="M81" s="300">
        <f>G81-'Table 1 - Detailed'!G72</f>
        <v>0</v>
      </c>
      <c r="N81" s="300">
        <f>H81-'Table 1 - Detailed'!H72</f>
        <v>0</v>
      </c>
      <c r="O81" s="301">
        <f>I81-'Table 1 - Detailed'!I72</f>
        <v>0</v>
      </c>
      <c r="P81" s="302"/>
    </row>
    <row r="82" spans="1:16" outlineLevel="1" x14ac:dyDescent="0.45">
      <c r="A82" s="351" t="s">
        <v>47</v>
      </c>
      <c r="B82" s="343" t="s">
        <v>1</v>
      </c>
      <c r="C82" s="344" t="s">
        <v>48</v>
      </c>
      <c r="D82" s="461"/>
      <c r="E82" s="461"/>
      <c r="F82" s="461"/>
      <c r="G82" s="461"/>
      <c r="H82" s="461"/>
      <c r="I82" s="462"/>
      <c r="J82" s="304">
        <f>D82-'Table 1 - Detailed'!D73</f>
        <v>0</v>
      </c>
      <c r="K82" s="304">
        <f>E82-'Table 1 - Detailed'!E73</f>
        <v>0</v>
      </c>
      <c r="L82" s="304">
        <f>F82-'Table 1 - Detailed'!F73</f>
        <v>0</v>
      </c>
      <c r="M82" s="304">
        <f>G82-'Table 1 - Detailed'!G73</f>
        <v>0</v>
      </c>
      <c r="N82" s="304">
        <f>H82-'Table 1 - Detailed'!H73</f>
        <v>0</v>
      </c>
      <c r="O82" s="305">
        <f>I82-'Table 1 - Detailed'!I73</f>
        <v>0</v>
      </c>
      <c r="P82" s="306"/>
    </row>
    <row r="83" spans="1:16" x14ac:dyDescent="0.45">
      <c r="A83" s="355" t="s">
        <v>49</v>
      </c>
      <c r="B83" s="9" t="s">
        <v>1</v>
      </c>
      <c r="C83" s="53" t="s">
        <v>50</v>
      </c>
      <c r="D83" s="131">
        <f>SUM(D75:D82)</f>
        <v>0</v>
      </c>
      <c r="E83" s="131">
        <f>SUM(E75:E82)</f>
        <v>0</v>
      </c>
      <c r="F83" s="131">
        <f t="shared" ref="F83:I83" si="19">SUM(F75:F82)</f>
        <v>0</v>
      </c>
      <c r="G83" s="131">
        <f t="shared" si="19"/>
        <v>0</v>
      </c>
      <c r="H83" s="131">
        <f t="shared" si="19"/>
        <v>0</v>
      </c>
      <c r="I83" s="132">
        <f t="shared" si="19"/>
        <v>0</v>
      </c>
      <c r="J83" s="131">
        <f>D83-'Table 1 - Detailed'!D74</f>
        <v>0</v>
      </c>
      <c r="K83" s="131">
        <f>E83-'Table 1 - Detailed'!E74</f>
        <v>0</v>
      </c>
      <c r="L83" s="131">
        <f>F83-'Table 1 - Detailed'!F74</f>
        <v>0</v>
      </c>
      <c r="M83" s="131">
        <f>G83-'Table 1 - Detailed'!G74</f>
        <v>0</v>
      </c>
      <c r="N83" s="131">
        <f>H83-'Table 1 - Detailed'!H74</f>
        <v>0</v>
      </c>
      <c r="O83" s="132">
        <f>I83-'Table 1 - Detailed'!I74</f>
        <v>0</v>
      </c>
      <c r="P83" s="59"/>
    </row>
    <row r="84" spans="1:16" x14ac:dyDescent="0.45">
      <c r="A84" s="355" t="s">
        <v>53</v>
      </c>
      <c r="B84" s="9" t="s">
        <v>1</v>
      </c>
      <c r="C84" s="53" t="s">
        <v>54</v>
      </c>
      <c r="D84" s="483"/>
      <c r="E84" s="483"/>
      <c r="F84" s="483"/>
      <c r="G84" s="483"/>
      <c r="H84" s="483"/>
      <c r="I84" s="484"/>
      <c r="J84" s="131">
        <f>D84-'Table 1 - Detailed'!D84</f>
        <v>0</v>
      </c>
      <c r="K84" s="131">
        <f>E84-'Table 1 - Detailed'!E84</f>
        <v>0</v>
      </c>
      <c r="L84" s="131">
        <f>F84-'Table 1 - Detailed'!F84</f>
        <v>0</v>
      </c>
      <c r="M84" s="131">
        <f>G84-'Table 1 - Detailed'!G84</f>
        <v>0</v>
      </c>
      <c r="N84" s="131">
        <f>H84-'Table 1 - Detailed'!H84</f>
        <v>0</v>
      </c>
      <c r="O84" s="132">
        <f>I84-'Table 1 - Detailed'!I84</f>
        <v>0</v>
      </c>
      <c r="P84" s="59"/>
    </row>
    <row r="85" spans="1:16" x14ac:dyDescent="0.45">
      <c r="A85" s="355" t="s">
        <v>55</v>
      </c>
      <c r="B85" s="9" t="s">
        <v>1</v>
      </c>
      <c r="C85" s="53" t="s">
        <v>56</v>
      </c>
      <c r="D85" s="483"/>
      <c r="E85" s="483"/>
      <c r="F85" s="483"/>
      <c r="G85" s="483"/>
      <c r="H85" s="483"/>
      <c r="I85" s="484"/>
      <c r="J85" s="131">
        <f>D85-'Table 1 - Detailed'!D85</f>
        <v>0</v>
      </c>
      <c r="K85" s="131">
        <f>E85-'Table 1 - Detailed'!E85</f>
        <v>0</v>
      </c>
      <c r="L85" s="131">
        <f>F85-'Table 1 - Detailed'!F85</f>
        <v>0</v>
      </c>
      <c r="M85" s="131">
        <f>G85-'Table 1 - Detailed'!G85</f>
        <v>0</v>
      </c>
      <c r="N85" s="131">
        <f>H85-'Table 1 - Detailed'!H85</f>
        <v>0</v>
      </c>
      <c r="O85" s="132">
        <f>I85-'Table 1 - Detailed'!I85</f>
        <v>0</v>
      </c>
      <c r="P85" s="59"/>
    </row>
    <row r="86" spans="1:16" x14ac:dyDescent="0.45">
      <c r="A86" s="5" t="s">
        <v>57</v>
      </c>
      <c r="B86" s="11" t="s">
        <v>1</v>
      </c>
      <c r="C86" s="55"/>
      <c r="D86" s="131">
        <f t="shared" ref="D86:I86" si="20">SUM(D71:D85)-D83</f>
        <v>0</v>
      </c>
      <c r="E86" s="131">
        <f t="shared" si="20"/>
        <v>0</v>
      </c>
      <c r="F86" s="131">
        <f t="shared" si="20"/>
        <v>0</v>
      </c>
      <c r="G86" s="131">
        <f t="shared" si="20"/>
        <v>0</v>
      </c>
      <c r="H86" s="131">
        <f t="shared" si="20"/>
        <v>0</v>
      </c>
      <c r="I86" s="132">
        <f t="shared" si="20"/>
        <v>0</v>
      </c>
      <c r="J86" s="131">
        <f>D86-'Table 1 - Detailed'!D86</f>
        <v>0</v>
      </c>
      <c r="K86" s="131">
        <f>E86-'Table 1 - Detailed'!E86</f>
        <v>0</v>
      </c>
      <c r="L86" s="131">
        <f>F86-'Table 1 - Detailed'!F86</f>
        <v>0</v>
      </c>
      <c r="M86" s="131">
        <f>G86-'Table 1 - Detailed'!G86</f>
        <v>0</v>
      </c>
      <c r="N86" s="131">
        <f>H86-'Table 1 - Detailed'!H86</f>
        <v>0</v>
      </c>
      <c r="O86" s="132">
        <f>I86-'Table 1 - Detailed'!I86</f>
        <v>0</v>
      </c>
      <c r="P86" s="59"/>
    </row>
    <row r="87" spans="1:16" x14ac:dyDescent="0.45">
      <c r="A87" s="355" t="s">
        <v>58</v>
      </c>
      <c r="B87" s="9" t="s">
        <v>1</v>
      </c>
      <c r="C87" s="53" t="s">
        <v>59</v>
      </c>
      <c r="D87" s="483"/>
      <c r="E87" s="483"/>
      <c r="F87" s="483"/>
      <c r="G87" s="483"/>
      <c r="H87" s="483"/>
      <c r="I87" s="484"/>
      <c r="J87" s="131">
        <f>D87-'Table 1 - Detailed'!D87</f>
        <v>0</v>
      </c>
      <c r="K87" s="131">
        <f>E87-'Table 1 - Detailed'!E87</f>
        <v>0</v>
      </c>
      <c r="L87" s="131">
        <f>F87-'Table 1 - Detailed'!F87</f>
        <v>0</v>
      </c>
      <c r="M87" s="131">
        <f>G87-'Table 1 - Detailed'!G87</f>
        <v>0</v>
      </c>
      <c r="N87" s="131">
        <f>H87-'Table 1 - Detailed'!H87</f>
        <v>0</v>
      </c>
      <c r="O87" s="132">
        <f>I87-'Table 1 - Detailed'!I87</f>
        <v>0</v>
      </c>
      <c r="P87" s="59"/>
    </row>
    <row r="88" spans="1:16" ht="14.65" thickBot="1" x14ac:dyDescent="0.5">
      <c r="A88" s="370" t="s">
        <v>60</v>
      </c>
      <c r="B88" s="28" t="s">
        <v>1</v>
      </c>
      <c r="C88" s="181" t="s">
        <v>61</v>
      </c>
      <c r="D88" s="486"/>
      <c r="E88" s="486"/>
      <c r="F88" s="486"/>
      <c r="G88" s="486"/>
      <c r="H88" s="486"/>
      <c r="I88" s="487"/>
      <c r="J88" s="282">
        <f>D88-'Table 1 - Detailed'!D88</f>
        <v>0</v>
      </c>
      <c r="K88" s="282">
        <f>E88-'Table 1 - Detailed'!E88</f>
        <v>0</v>
      </c>
      <c r="L88" s="282">
        <f>F88-'Table 1 - Detailed'!F88</f>
        <v>0</v>
      </c>
      <c r="M88" s="282">
        <f>G88-'Table 1 - Detailed'!G88</f>
        <v>0</v>
      </c>
      <c r="N88" s="282">
        <f>H88-'Table 1 - Detailed'!H88</f>
        <v>0</v>
      </c>
      <c r="O88" s="283">
        <f>I88-'Table 1 - Detailed'!I88</f>
        <v>0</v>
      </c>
      <c r="P88" s="59"/>
    </row>
    <row r="89" spans="1:16" ht="14.65" thickBot="1" x14ac:dyDescent="0.5">
      <c r="A89" s="376" t="s">
        <v>62</v>
      </c>
      <c r="B89" s="377" t="s">
        <v>1</v>
      </c>
      <c r="C89" s="377"/>
      <c r="D89" s="137">
        <f>SUM(D86:D88)</f>
        <v>0</v>
      </c>
      <c r="E89" s="137">
        <f>SUM(E86:E88)</f>
        <v>0</v>
      </c>
      <c r="F89" s="137">
        <f t="shared" ref="F89:I89" si="21">SUM(F86:F88)</f>
        <v>0</v>
      </c>
      <c r="G89" s="137">
        <f t="shared" si="21"/>
        <v>0</v>
      </c>
      <c r="H89" s="137">
        <f t="shared" si="21"/>
        <v>0</v>
      </c>
      <c r="I89" s="138">
        <f t="shared" si="21"/>
        <v>0</v>
      </c>
      <c r="J89" s="137">
        <f>D89-'Table 1 - Detailed'!D89</f>
        <v>0</v>
      </c>
      <c r="K89" s="137">
        <f>E89-'Table 1 - Detailed'!E89</f>
        <v>0</v>
      </c>
      <c r="L89" s="137">
        <f>F89-'Table 1 - Detailed'!F89</f>
        <v>0</v>
      </c>
      <c r="M89" s="137">
        <f>G89-'Table 1 - Detailed'!G89</f>
        <v>0</v>
      </c>
      <c r="N89" s="137">
        <f>H89-'Table 1 - Detailed'!H89</f>
        <v>0</v>
      </c>
      <c r="O89" s="138">
        <f>I89-'Table 1 - Detailed'!I89</f>
        <v>0</v>
      </c>
      <c r="P89" s="59"/>
    </row>
    <row r="90" spans="1:16" ht="15.75" x14ac:dyDescent="0.45">
      <c r="A90" s="44" t="s">
        <v>63</v>
      </c>
      <c r="B90" s="374" t="s">
        <v>10</v>
      </c>
      <c r="C90" s="375" t="s">
        <v>341</v>
      </c>
      <c r="D90" s="489"/>
      <c r="E90" s="489"/>
      <c r="F90" s="489"/>
      <c r="G90" s="489"/>
      <c r="H90" s="489"/>
      <c r="I90" s="490"/>
      <c r="J90" s="135">
        <f>D90-'Table 1 - Detailed'!D90</f>
        <v>0</v>
      </c>
      <c r="K90" s="135">
        <f>E90-'Table 1 - Detailed'!E90</f>
        <v>0</v>
      </c>
      <c r="L90" s="135">
        <f>F90-'Table 1 - Detailed'!F90</f>
        <v>0</v>
      </c>
      <c r="M90" s="135">
        <f>G90-'Table 1 - Detailed'!G90</f>
        <v>0</v>
      </c>
      <c r="N90" s="135">
        <f>H90-'Table 1 - Detailed'!H90</f>
        <v>0</v>
      </c>
      <c r="O90" s="136">
        <f>I90-'Table 1 - Detailed'!I90</f>
        <v>0</v>
      </c>
      <c r="P90" s="59"/>
    </row>
    <row r="91" spans="1:16" ht="14.65" thickBot="1" x14ac:dyDescent="0.5">
      <c r="A91" s="243" t="s">
        <v>64</v>
      </c>
      <c r="B91" s="162" t="s">
        <v>10</v>
      </c>
      <c r="C91" s="216" t="s">
        <v>342</v>
      </c>
      <c r="D91" s="519"/>
      <c r="E91" s="519"/>
      <c r="F91" s="519"/>
      <c r="G91" s="519"/>
      <c r="H91" s="519"/>
      <c r="I91" s="493"/>
      <c r="J91" s="146">
        <f>D91-'Table 1 - Detailed'!D91</f>
        <v>0</v>
      </c>
      <c r="K91" s="146">
        <f>E91-'Table 1 - Detailed'!E91</f>
        <v>0</v>
      </c>
      <c r="L91" s="146">
        <f>F91-'Table 1 - Detailed'!F91</f>
        <v>0</v>
      </c>
      <c r="M91" s="146">
        <f>G91-'Table 1 - Detailed'!G91</f>
        <v>0</v>
      </c>
      <c r="N91" s="146">
        <f>H91-'Table 1 - Detailed'!H91</f>
        <v>0</v>
      </c>
      <c r="O91" s="147">
        <f>I91-'Table 1 - Detailed'!I91</f>
        <v>0</v>
      </c>
      <c r="P91" s="59"/>
    </row>
    <row r="92" spans="1:16" ht="14.65" thickBot="1" x14ac:dyDescent="0.5">
      <c r="A92" s="6"/>
      <c r="B92" s="12"/>
      <c r="C92" s="58"/>
      <c r="D92" s="18"/>
      <c r="E92" s="18"/>
      <c r="F92" s="12"/>
      <c r="G92" s="12"/>
      <c r="H92" s="12"/>
      <c r="I92" s="19"/>
      <c r="J92" s="284"/>
      <c r="K92" s="285"/>
      <c r="L92" s="286"/>
      <c r="M92" s="286"/>
      <c r="N92" s="286"/>
      <c r="O92" s="287"/>
      <c r="P92" s="59"/>
    </row>
    <row r="93" spans="1:16" ht="14.65" thickBot="1" x14ac:dyDescent="0.5">
      <c r="A93" s="372" t="s">
        <v>62</v>
      </c>
      <c r="B93" s="263" t="s">
        <v>65</v>
      </c>
      <c r="C93" s="267" t="s">
        <v>66</v>
      </c>
      <c r="D93" s="272">
        <f>D89*D90</f>
        <v>0</v>
      </c>
      <c r="E93" s="272">
        <f t="shared" ref="E93:I93" si="22">E89*E90</f>
        <v>0</v>
      </c>
      <c r="F93" s="272">
        <f t="shared" si="22"/>
        <v>0</v>
      </c>
      <c r="G93" s="272">
        <f t="shared" si="22"/>
        <v>0</v>
      </c>
      <c r="H93" s="272">
        <f t="shared" si="22"/>
        <v>0</v>
      </c>
      <c r="I93" s="273">
        <f t="shared" si="22"/>
        <v>0</v>
      </c>
      <c r="J93" s="272">
        <f>D93-'Table 1 - Detailed'!D93</f>
        <v>0</v>
      </c>
      <c r="K93" s="272">
        <f>E93-'Table 1 - Detailed'!E93</f>
        <v>0</v>
      </c>
      <c r="L93" s="272">
        <f>F93-'Table 1 - Detailed'!F93</f>
        <v>0</v>
      </c>
      <c r="M93" s="272">
        <f>G93-'Table 1 - Detailed'!G93</f>
        <v>0</v>
      </c>
      <c r="N93" s="272">
        <f>H93-'Table 1 - Detailed'!H93</f>
        <v>0</v>
      </c>
      <c r="O93" s="273">
        <f>I93-'Table 1 - Detailed'!I93</f>
        <v>0</v>
      </c>
      <c r="P93" s="59"/>
    </row>
    <row r="94" spans="1:16" x14ac:dyDescent="0.45">
      <c r="A94" s="358" t="s">
        <v>67</v>
      </c>
      <c r="B94" s="45" t="s">
        <v>65</v>
      </c>
      <c r="C94" s="51" t="s">
        <v>68</v>
      </c>
      <c r="D94" s="229">
        <f>D105</f>
        <v>0</v>
      </c>
      <c r="E94" s="229">
        <f>E105</f>
        <v>0</v>
      </c>
      <c r="F94" s="229">
        <f t="shared" ref="F94:I94" si="23">F105</f>
        <v>0</v>
      </c>
      <c r="G94" s="229">
        <f t="shared" si="23"/>
        <v>0</v>
      </c>
      <c r="H94" s="229">
        <f t="shared" si="23"/>
        <v>0</v>
      </c>
      <c r="I94" s="230">
        <f t="shared" si="23"/>
        <v>0</v>
      </c>
      <c r="J94" s="280">
        <f>D94-'Table 1 - Detailed'!D94</f>
        <v>0</v>
      </c>
      <c r="K94" s="280">
        <f>E94-'Table 1 - Detailed'!E94</f>
        <v>0</v>
      </c>
      <c r="L94" s="280">
        <f>F94-'Table 1 - Detailed'!F94</f>
        <v>0</v>
      </c>
      <c r="M94" s="280">
        <f>G94-'Table 1 - Detailed'!G94</f>
        <v>0</v>
      </c>
      <c r="N94" s="280">
        <f>H94-'Table 1 - Detailed'!H94</f>
        <v>0</v>
      </c>
      <c r="O94" s="281">
        <f>I94-'Table 1 - Detailed'!I94</f>
        <v>0</v>
      </c>
      <c r="P94" s="59"/>
    </row>
    <row r="95" spans="1:16" x14ac:dyDescent="0.45">
      <c r="A95" s="42" t="s">
        <v>69</v>
      </c>
      <c r="B95" s="10" t="s">
        <v>65</v>
      </c>
      <c r="C95" s="54" t="s">
        <v>70</v>
      </c>
      <c r="D95" s="495"/>
      <c r="E95" s="495"/>
      <c r="F95" s="495"/>
      <c r="G95" s="495"/>
      <c r="H95" s="495"/>
      <c r="I95" s="496"/>
      <c r="J95" s="160">
        <f>D95-'Table 1 - Detailed'!D95</f>
        <v>0</v>
      </c>
      <c r="K95" s="160">
        <f>E95-'Table 1 - Detailed'!E95</f>
        <v>0</v>
      </c>
      <c r="L95" s="160">
        <f>F95-'Table 1 - Detailed'!F95</f>
        <v>0</v>
      </c>
      <c r="M95" s="160">
        <f>G95-'Table 1 - Detailed'!G95</f>
        <v>0</v>
      </c>
      <c r="N95" s="160">
        <f>H95-'Table 1 - Detailed'!H95</f>
        <v>0</v>
      </c>
      <c r="O95" s="207">
        <f>I95-'Table 1 - Detailed'!I95</f>
        <v>0</v>
      </c>
      <c r="P95" s="59"/>
    </row>
    <row r="96" spans="1:16" ht="14.65" thickBot="1" x14ac:dyDescent="0.5">
      <c r="A96" s="373" t="s">
        <v>71</v>
      </c>
      <c r="B96" s="14" t="s">
        <v>65</v>
      </c>
      <c r="C96" s="57" t="s">
        <v>72</v>
      </c>
      <c r="D96" s="498"/>
      <c r="E96" s="498"/>
      <c r="F96" s="498"/>
      <c r="G96" s="498"/>
      <c r="H96" s="498"/>
      <c r="I96" s="496"/>
      <c r="J96" s="288">
        <f>D96-'Table 1 - Detailed'!D96</f>
        <v>0</v>
      </c>
      <c r="K96" s="288">
        <f>E96-'Table 1 - Detailed'!E96</f>
        <v>0</v>
      </c>
      <c r="L96" s="288">
        <f>F96-'Table 1 - Detailed'!F96</f>
        <v>0</v>
      </c>
      <c r="M96" s="288">
        <f>G96-'Table 1 - Detailed'!G96</f>
        <v>0</v>
      </c>
      <c r="N96" s="288">
        <f>H96-'Table 1 - Detailed'!H96</f>
        <v>0</v>
      </c>
      <c r="O96" s="289">
        <f>I96-'Table 1 - Detailed'!I96</f>
        <v>0</v>
      </c>
      <c r="P96" s="59"/>
    </row>
    <row r="97" spans="1:16" ht="14.65" thickBot="1" x14ac:dyDescent="0.5">
      <c r="A97" s="376" t="s">
        <v>73</v>
      </c>
      <c r="B97" s="377" t="s">
        <v>65</v>
      </c>
      <c r="C97" s="377" t="s">
        <v>74</v>
      </c>
      <c r="D97" s="272">
        <f>SUM(D93:D96)</f>
        <v>0</v>
      </c>
      <c r="E97" s="272">
        <f t="shared" ref="E97:I97" si="24">SUM(E93:E96)</f>
        <v>0</v>
      </c>
      <c r="F97" s="272">
        <f t="shared" si="24"/>
        <v>0</v>
      </c>
      <c r="G97" s="272">
        <f t="shared" si="24"/>
        <v>0</v>
      </c>
      <c r="H97" s="272">
        <f t="shared" si="24"/>
        <v>0</v>
      </c>
      <c r="I97" s="273">
        <f t="shared" si="24"/>
        <v>0</v>
      </c>
      <c r="J97" s="272">
        <f>D97-'Table 1 - Detailed'!D97</f>
        <v>0</v>
      </c>
      <c r="K97" s="272">
        <f>E97-'Table 1 - Detailed'!E97</f>
        <v>0</v>
      </c>
      <c r="L97" s="272">
        <f>F97-'Table 1 - Detailed'!F97</f>
        <v>0</v>
      </c>
      <c r="M97" s="272">
        <f>G97-'Table 1 - Detailed'!G97</f>
        <v>0</v>
      </c>
      <c r="N97" s="272">
        <f>H97-'Table 1 - Detailed'!H97</f>
        <v>0</v>
      </c>
      <c r="O97" s="273">
        <f>I97-'Table 1 - Detailed'!I97</f>
        <v>0</v>
      </c>
      <c r="P97" s="59"/>
    </row>
    <row r="98" spans="1:16" ht="14.65" thickBot="1" x14ac:dyDescent="0.5">
      <c r="A98" s="6"/>
      <c r="B98" s="12"/>
      <c r="C98" s="58"/>
      <c r="D98" s="18"/>
      <c r="E98" s="18"/>
      <c r="F98" s="12"/>
      <c r="G98" s="12"/>
      <c r="H98" s="12"/>
      <c r="I98" s="19"/>
      <c r="J98" s="290"/>
      <c r="K98" s="290"/>
      <c r="L98" s="291"/>
      <c r="M98" s="291"/>
      <c r="N98" s="291"/>
      <c r="O98" s="292"/>
      <c r="P98" s="59"/>
    </row>
    <row r="99" spans="1:16" ht="14.65" thickBot="1" x14ac:dyDescent="0.5">
      <c r="A99" s="376" t="s">
        <v>75</v>
      </c>
      <c r="B99" s="377" t="s">
        <v>65</v>
      </c>
      <c r="C99" s="377" t="s">
        <v>76</v>
      </c>
      <c r="D99" s="520"/>
      <c r="E99" s="520"/>
      <c r="F99" s="520"/>
      <c r="G99" s="520"/>
      <c r="H99" s="520"/>
      <c r="I99" s="521"/>
      <c r="J99" s="272">
        <f>D99-'Table 1 - Detailed'!D99</f>
        <v>0</v>
      </c>
      <c r="K99" s="272">
        <f>E99-'Table 1 - Detailed'!E99</f>
        <v>0</v>
      </c>
      <c r="L99" s="272">
        <f>F99-'Table 1 - Detailed'!F99</f>
        <v>0</v>
      </c>
      <c r="M99" s="272">
        <f>G99-'Table 1 - Detailed'!G99</f>
        <v>0</v>
      </c>
      <c r="N99" s="272">
        <f>H99-'Table 1 - Detailed'!H99</f>
        <v>0</v>
      </c>
      <c r="O99" s="273">
        <f>I99-'Table 1 - Detailed'!I99</f>
        <v>0</v>
      </c>
      <c r="P99" s="59"/>
    </row>
    <row r="100" spans="1:16" ht="14.65" thickBot="1" x14ac:dyDescent="0.5">
      <c r="A100" s="231" t="s">
        <v>77</v>
      </c>
      <c r="B100" s="232" t="s">
        <v>65</v>
      </c>
      <c r="C100" s="233"/>
      <c r="D100" s="234">
        <f>D97-D99</f>
        <v>0</v>
      </c>
      <c r="E100" s="234">
        <f t="shared" ref="E100:I100" si="25">E97-E99</f>
        <v>0</v>
      </c>
      <c r="F100" s="234">
        <f t="shared" si="25"/>
        <v>0</v>
      </c>
      <c r="G100" s="234">
        <f t="shared" si="25"/>
        <v>0</v>
      </c>
      <c r="H100" s="234">
        <f t="shared" si="25"/>
        <v>0</v>
      </c>
      <c r="I100" s="235">
        <f t="shared" si="25"/>
        <v>0</v>
      </c>
      <c r="J100" s="234">
        <f>D100-'Table 1 - Detailed'!D100</f>
        <v>0</v>
      </c>
      <c r="K100" s="234">
        <f>E100-'Table 1 - Detailed'!E100</f>
        <v>0</v>
      </c>
      <c r="L100" s="234">
        <f>F100-'Table 1 - Detailed'!F100</f>
        <v>0</v>
      </c>
      <c r="M100" s="234">
        <f>G100-'Table 1 - Detailed'!G100</f>
        <v>0</v>
      </c>
      <c r="N100" s="234">
        <f>H100-'Table 1 - Detailed'!H100</f>
        <v>0</v>
      </c>
      <c r="O100" s="235">
        <f>I100-'Table 1 - Detailed'!I100</f>
        <v>0</v>
      </c>
      <c r="P100" s="59"/>
    </row>
    <row r="101" spans="1:16" ht="14.65" thickBot="1" x14ac:dyDescent="0.5">
      <c r="A101" s="6"/>
      <c r="B101" s="12"/>
      <c r="C101" s="58"/>
      <c r="D101" s="12"/>
      <c r="E101" s="12"/>
      <c r="F101" s="12"/>
      <c r="G101" s="12"/>
      <c r="H101" s="12"/>
      <c r="I101" s="19"/>
      <c r="J101" s="12"/>
      <c r="K101" s="12"/>
      <c r="L101" s="12"/>
      <c r="M101" s="12"/>
      <c r="N101" s="12"/>
      <c r="O101" s="19"/>
      <c r="P101" s="59"/>
    </row>
    <row r="102" spans="1:16" x14ac:dyDescent="0.45">
      <c r="A102" s="371" t="s">
        <v>78</v>
      </c>
      <c r="B102" s="13" t="s">
        <v>8</v>
      </c>
      <c r="C102" s="56" t="s">
        <v>79</v>
      </c>
      <c r="D102" s="503"/>
      <c r="E102" s="503"/>
      <c r="F102" s="503"/>
      <c r="G102" s="503"/>
      <c r="H102" s="503"/>
      <c r="I102" s="504"/>
      <c r="J102" s="293">
        <f>D102-'Table 1 - Detailed'!D102</f>
        <v>0</v>
      </c>
      <c r="K102" s="293">
        <f>E102-'Table 1 - Detailed'!E102</f>
        <v>0</v>
      </c>
      <c r="L102" s="293">
        <f>F102-'Table 1 - Detailed'!F102</f>
        <v>0</v>
      </c>
      <c r="M102" s="293">
        <f>G102-'Table 1 - Detailed'!G102</f>
        <v>0</v>
      </c>
      <c r="N102" s="293">
        <f>H102-'Table 1 - Detailed'!H102</f>
        <v>0</v>
      </c>
      <c r="O102" s="294">
        <f>I102-'Table 1 - Detailed'!I102</f>
        <v>0</v>
      </c>
      <c r="P102" s="59"/>
    </row>
    <row r="103" spans="1:16" x14ac:dyDescent="0.45">
      <c r="A103" s="42" t="s">
        <v>80</v>
      </c>
      <c r="B103" s="10" t="s">
        <v>81</v>
      </c>
      <c r="C103" s="54" t="s">
        <v>82</v>
      </c>
      <c r="D103" s="506"/>
      <c r="E103" s="506"/>
      <c r="F103" s="506"/>
      <c r="G103" s="506"/>
      <c r="H103" s="506"/>
      <c r="I103" s="507"/>
      <c r="J103" s="22">
        <f>D103-'Table 1 - Detailed'!D103</f>
        <v>0</v>
      </c>
      <c r="K103" s="22">
        <f>E103-'Table 1 - Detailed'!E103</f>
        <v>0</v>
      </c>
      <c r="L103" s="22">
        <f>F103-'Table 1 - Detailed'!F103</f>
        <v>0</v>
      </c>
      <c r="M103" s="22">
        <f>G103-'Table 1 - Detailed'!G103</f>
        <v>0</v>
      </c>
      <c r="N103" s="22">
        <f>H103-'Table 1 - Detailed'!H103</f>
        <v>0</v>
      </c>
      <c r="O103" s="23">
        <f>I103-'Table 1 - Detailed'!I103</f>
        <v>0</v>
      </c>
      <c r="P103" s="59"/>
    </row>
    <row r="104" spans="1:16" x14ac:dyDescent="0.45">
      <c r="A104" s="42" t="s">
        <v>83</v>
      </c>
      <c r="B104" s="10" t="s">
        <v>84</v>
      </c>
      <c r="C104" s="54" t="s">
        <v>85</v>
      </c>
      <c r="D104" s="22">
        <f>(1+D102)*(1+D103)-1</f>
        <v>0</v>
      </c>
      <c r="E104" s="22">
        <f t="shared" ref="E104:I104" si="26">(1+E102)*(1+E103)-1</f>
        <v>0</v>
      </c>
      <c r="F104" s="22">
        <f t="shared" si="26"/>
        <v>0</v>
      </c>
      <c r="G104" s="22">
        <f t="shared" si="26"/>
        <v>0</v>
      </c>
      <c r="H104" s="22">
        <f t="shared" si="26"/>
        <v>0</v>
      </c>
      <c r="I104" s="23">
        <f t="shared" si="26"/>
        <v>0</v>
      </c>
      <c r="J104" s="22">
        <f>D104-'Table 1 - Detailed'!D104</f>
        <v>0</v>
      </c>
      <c r="K104" s="22">
        <f>E104-'Table 1 - Detailed'!E104</f>
        <v>0</v>
      </c>
      <c r="L104" s="22">
        <f>F104-'Table 1 - Detailed'!F104</f>
        <v>0</v>
      </c>
      <c r="M104" s="22">
        <f>G104-'Table 1 - Detailed'!G104</f>
        <v>0</v>
      </c>
      <c r="N104" s="22">
        <f>H104-'Table 1 - Detailed'!H104</f>
        <v>0</v>
      </c>
      <c r="O104" s="23">
        <f>I104-'Table 1 - Detailed'!I104</f>
        <v>0</v>
      </c>
      <c r="P104" s="59"/>
    </row>
    <row r="105" spans="1:16" ht="14.65" thickBot="1" x14ac:dyDescent="0.5">
      <c r="A105" s="211" t="s">
        <v>86</v>
      </c>
      <c r="B105" s="212" t="s">
        <v>65</v>
      </c>
      <c r="C105" s="213" t="s">
        <v>68</v>
      </c>
      <c r="D105" s="522"/>
      <c r="E105" s="522"/>
      <c r="F105" s="522"/>
      <c r="G105" s="522"/>
      <c r="H105" s="522"/>
      <c r="I105" s="523"/>
      <c r="J105" s="144">
        <f>D105-'Table 1 - Detailed'!D105</f>
        <v>0</v>
      </c>
      <c r="K105" s="144">
        <f>E105-'Table 1 - Detailed'!E105</f>
        <v>0</v>
      </c>
      <c r="L105" s="144">
        <f>F105-'Table 1 - Detailed'!F105</f>
        <v>0</v>
      </c>
      <c r="M105" s="144">
        <f>G105-'Table 1 - Detailed'!G105</f>
        <v>0</v>
      </c>
      <c r="N105" s="144">
        <f>H105-'Table 1 - Detailed'!H105</f>
        <v>0</v>
      </c>
      <c r="O105" s="145">
        <f>I105-'Table 1 - Detailed'!I105</f>
        <v>0</v>
      </c>
      <c r="P105" s="60"/>
    </row>
    <row r="107" spans="1:16" x14ac:dyDescent="0.45">
      <c r="A107" s="7" t="s">
        <v>124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K107" s="24"/>
      <c r="L107" s="24"/>
      <c r="M107" s="24"/>
      <c r="N107" s="24"/>
      <c r="O107" s="24"/>
    </row>
  </sheetData>
  <sheetProtection sheet="1" objects="1" scenarios="1"/>
  <mergeCells count="2">
    <mergeCell ref="J3:O3"/>
    <mergeCell ref="D3:I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79998168889431442"/>
  </sheetPr>
  <dimension ref="A1:K51"/>
  <sheetViews>
    <sheetView zoomScale="75" zoomScaleNormal="75" workbookViewId="0">
      <pane xSplit="3" ySplit="4" topLeftCell="D5" activePane="bottomRight" state="frozen"/>
      <selection activeCell="I40" sqref="I40"/>
      <selection pane="topRight" activeCell="I40" sqref="I40"/>
      <selection pane="bottomLeft" activeCell="I40" sqref="I40"/>
      <selection pane="bottomRight"/>
    </sheetView>
  </sheetViews>
  <sheetFormatPr defaultRowHeight="14.25" x14ac:dyDescent="0.45"/>
  <cols>
    <col min="1" max="1" width="79.1328125" bestFit="1" customWidth="1"/>
    <col min="2" max="2" width="17.3984375" style="15" bestFit="1" customWidth="1"/>
    <col min="3" max="3" width="18.86328125" style="15" bestFit="1" customWidth="1"/>
    <col min="4" max="9" width="9.86328125" style="15" bestFit="1" customWidth="1"/>
  </cols>
  <sheetData>
    <row r="1" spans="1:11" x14ac:dyDescent="0.45">
      <c r="A1" s="64" t="s">
        <v>310</v>
      </c>
      <c r="B1" s="65">
        <f>Cover!C5</f>
        <v>0</v>
      </c>
      <c r="J1" s="41"/>
    </row>
    <row r="2" spans="1:11" x14ac:dyDescent="0.45">
      <c r="A2" s="64" t="s">
        <v>311</v>
      </c>
      <c r="B2" s="66">
        <f>Cover!C6</f>
        <v>0</v>
      </c>
      <c r="J2" s="41"/>
    </row>
    <row r="3" spans="1:11" ht="14.65" thickBot="1" x14ac:dyDescent="0.5">
      <c r="A3" s="64" t="s">
        <v>312</v>
      </c>
      <c r="B3" s="65" t="s">
        <v>328</v>
      </c>
      <c r="J3" s="41"/>
    </row>
    <row r="4" spans="1:11" x14ac:dyDescent="0.45">
      <c r="A4" s="100" t="s">
        <v>87</v>
      </c>
      <c r="B4" s="101"/>
      <c r="C4" s="169"/>
      <c r="D4" s="171" t="str">
        <f>'Table 1 - Detailed'!D4</f>
        <v>1898/-1</v>
      </c>
      <c r="E4" s="102" t="str">
        <f>'Table 1 - Detailed'!E4</f>
        <v>1899/-100</v>
      </c>
      <c r="F4" s="102" t="str">
        <f>'Table 1 - Detailed'!F4</f>
        <v>1900/1</v>
      </c>
      <c r="G4" s="102" t="e">
        <f>'Table 1 - Detailed'!G4</f>
        <v>#VALUE!</v>
      </c>
      <c r="H4" s="102" t="e">
        <f>'Table 1 - Detailed'!H4</f>
        <v>#VALUE!</v>
      </c>
      <c r="I4" s="103" t="e">
        <f>'Table 1 - Detailed'!I4</f>
        <v>#VALUE!</v>
      </c>
    </row>
    <row r="5" spans="1:11" ht="14.65" thickBot="1" x14ac:dyDescent="0.5">
      <c r="A5" s="104"/>
      <c r="B5" s="105"/>
      <c r="C5" s="170"/>
      <c r="D5" s="172" t="s">
        <v>318</v>
      </c>
      <c r="E5" s="106" t="s">
        <v>317</v>
      </c>
      <c r="F5" s="106" t="s">
        <v>319</v>
      </c>
      <c r="G5" s="106" t="s">
        <v>320</v>
      </c>
      <c r="H5" s="106" t="s">
        <v>321</v>
      </c>
      <c r="I5" s="107" t="s">
        <v>322</v>
      </c>
    </row>
    <row r="6" spans="1:11" ht="14.65" thickBot="1" x14ac:dyDescent="0.5">
      <c r="A6" s="121" t="s">
        <v>327</v>
      </c>
      <c r="B6" s="122" t="s">
        <v>1</v>
      </c>
      <c r="C6" s="217"/>
      <c r="D6" s="218">
        <f>'Table 1 - Detailed'!D89</f>
        <v>0</v>
      </c>
      <c r="E6" s="119">
        <f>'Table 1 - Detailed'!E89</f>
        <v>0</v>
      </c>
      <c r="F6" s="119">
        <f>'Table 1 - Detailed'!F89</f>
        <v>0</v>
      </c>
      <c r="G6" s="119">
        <f>'Table 1 - Detailed'!G89</f>
        <v>0</v>
      </c>
      <c r="H6" s="119">
        <f>'Table 1 - Detailed'!H89</f>
        <v>0</v>
      </c>
      <c r="I6" s="120">
        <f>'Table 1 - Detailed'!I89</f>
        <v>0</v>
      </c>
      <c r="K6" s="128" t="s">
        <v>380</v>
      </c>
    </row>
    <row r="7" spans="1:11" ht="14.65" thickBot="1" x14ac:dyDescent="0.5">
      <c r="A7" s="62"/>
      <c r="B7" s="63"/>
      <c r="C7" s="63"/>
      <c r="D7" s="63"/>
      <c r="E7" s="68"/>
      <c r="F7" s="68"/>
      <c r="G7" s="68"/>
      <c r="H7" s="68"/>
      <c r="I7" s="68"/>
      <c r="K7" s="128"/>
    </row>
    <row r="8" spans="1:11" ht="14.65" thickBot="1" x14ac:dyDescent="0.5">
      <c r="A8" s="168" t="s">
        <v>386</v>
      </c>
      <c r="B8" s="122"/>
      <c r="C8" s="219"/>
      <c r="D8" s="524" t="s">
        <v>387</v>
      </c>
      <c r="E8" s="525" t="s">
        <v>387</v>
      </c>
      <c r="F8" s="525" t="s">
        <v>387</v>
      </c>
      <c r="G8" s="525" t="s">
        <v>388</v>
      </c>
      <c r="H8" s="525" t="s">
        <v>388</v>
      </c>
      <c r="I8" s="526" t="s">
        <v>388</v>
      </c>
      <c r="K8" s="128"/>
    </row>
    <row r="9" spans="1:11" x14ac:dyDescent="0.45">
      <c r="A9" s="62"/>
      <c r="B9" s="63"/>
      <c r="C9" s="63"/>
      <c r="D9" s="63"/>
      <c r="E9" s="68"/>
      <c r="F9" s="68"/>
      <c r="G9" s="68"/>
      <c r="H9" s="68"/>
      <c r="I9" s="68"/>
      <c r="K9" s="128"/>
    </row>
    <row r="10" spans="1:11" ht="14.65" thickBot="1" x14ac:dyDescent="0.5">
      <c r="A10" s="62" t="s">
        <v>179</v>
      </c>
      <c r="K10" s="128"/>
    </row>
    <row r="11" spans="1:11" ht="14.65" thickBot="1" x14ac:dyDescent="0.5">
      <c r="A11" s="114" t="s">
        <v>178</v>
      </c>
      <c r="B11" s="115"/>
      <c r="C11" s="220"/>
      <c r="D11" s="222" t="str">
        <f>D4</f>
        <v>1898/-1</v>
      </c>
      <c r="E11" s="116" t="str">
        <f t="shared" ref="E11:I11" si="0">E4</f>
        <v>1899/-100</v>
      </c>
      <c r="F11" s="116" t="str">
        <f t="shared" si="0"/>
        <v>1900/1</v>
      </c>
      <c r="G11" s="116" t="e">
        <f t="shared" si="0"/>
        <v>#VALUE!</v>
      </c>
      <c r="H11" s="116" t="e">
        <f t="shared" si="0"/>
        <v>#VALUE!</v>
      </c>
      <c r="I11" s="117" t="e">
        <f t="shared" si="0"/>
        <v>#VALUE!</v>
      </c>
      <c r="K11" s="128"/>
    </row>
    <row r="12" spans="1:11" x14ac:dyDescent="0.45">
      <c r="A12" s="527"/>
      <c r="B12" s="123" t="s">
        <v>1</v>
      </c>
      <c r="C12" s="51"/>
      <c r="D12" s="530"/>
      <c r="E12" s="531"/>
      <c r="F12" s="531"/>
      <c r="G12" s="531"/>
      <c r="H12" s="531"/>
      <c r="I12" s="532"/>
      <c r="K12" s="128" t="s">
        <v>381</v>
      </c>
    </row>
    <row r="13" spans="1:11" x14ac:dyDescent="0.45">
      <c r="A13" s="528"/>
      <c r="B13" s="124" t="s">
        <v>1</v>
      </c>
      <c r="C13" s="54"/>
      <c r="D13" s="533"/>
      <c r="E13" s="534"/>
      <c r="F13" s="534"/>
      <c r="G13" s="534"/>
      <c r="H13" s="534"/>
      <c r="I13" s="535"/>
      <c r="K13" s="128" t="s">
        <v>381</v>
      </c>
    </row>
    <row r="14" spans="1:11" x14ac:dyDescent="0.45">
      <c r="A14" s="528"/>
      <c r="B14" s="124" t="s">
        <v>1</v>
      </c>
      <c r="C14" s="54"/>
      <c r="D14" s="533"/>
      <c r="E14" s="534"/>
      <c r="F14" s="534"/>
      <c r="G14" s="534"/>
      <c r="H14" s="534"/>
      <c r="I14" s="535"/>
      <c r="K14" s="128" t="s">
        <v>381</v>
      </c>
    </row>
    <row r="15" spans="1:11" x14ac:dyDescent="0.45">
      <c r="A15" s="528"/>
      <c r="B15" s="124" t="s">
        <v>1</v>
      </c>
      <c r="C15" s="54"/>
      <c r="D15" s="533"/>
      <c r="E15" s="534"/>
      <c r="F15" s="534"/>
      <c r="G15" s="534"/>
      <c r="H15" s="534"/>
      <c r="I15" s="535"/>
      <c r="K15" s="128" t="s">
        <v>381</v>
      </c>
    </row>
    <row r="16" spans="1:11" x14ac:dyDescent="0.45">
      <c r="A16" s="528"/>
      <c r="B16" s="124" t="s">
        <v>1</v>
      </c>
      <c r="C16" s="54"/>
      <c r="D16" s="533"/>
      <c r="E16" s="534"/>
      <c r="F16" s="534"/>
      <c r="G16" s="534"/>
      <c r="H16" s="534"/>
      <c r="I16" s="535"/>
      <c r="K16" s="128" t="s">
        <v>381</v>
      </c>
    </row>
    <row r="17" spans="1:11" x14ac:dyDescent="0.45">
      <c r="A17" s="528"/>
      <c r="B17" s="124" t="s">
        <v>1</v>
      </c>
      <c r="C17" s="54"/>
      <c r="D17" s="533"/>
      <c r="E17" s="534"/>
      <c r="F17" s="534"/>
      <c r="G17" s="534"/>
      <c r="H17" s="534"/>
      <c r="I17" s="535"/>
      <c r="K17" s="128" t="s">
        <v>381</v>
      </c>
    </row>
    <row r="18" spans="1:11" x14ac:dyDescent="0.45">
      <c r="A18" s="528"/>
      <c r="B18" s="124" t="s">
        <v>1</v>
      </c>
      <c r="C18" s="54"/>
      <c r="D18" s="533"/>
      <c r="E18" s="534"/>
      <c r="F18" s="534"/>
      <c r="G18" s="534"/>
      <c r="H18" s="534"/>
      <c r="I18" s="535"/>
      <c r="K18" s="128" t="s">
        <v>381</v>
      </c>
    </row>
    <row r="19" spans="1:11" x14ac:dyDescent="0.45">
      <c r="A19" s="528"/>
      <c r="B19" s="124" t="s">
        <v>1</v>
      </c>
      <c r="C19" s="54"/>
      <c r="D19" s="533"/>
      <c r="E19" s="534"/>
      <c r="F19" s="534"/>
      <c r="G19" s="534"/>
      <c r="H19" s="534"/>
      <c r="I19" s="535"/>
      <c r="K19" s="128" t="s">
        <v>381</v>
      </c>
    </row>
    <row r="20" spans="1:11" x14ac:dyDescent="0.45">
      <c r="A20" s="528"/>
      <c r="B20" s="124" t="s">
        <v>1</v>
      </c>
      <c r="C20" s="54"/>
      <c r="D20" s="533"/>
      <c r="E20" s="534"/>
      <c r="F20" s="534"/>
      <c r="G20" s="534"/>
      <c r="H20" s="534"/>
      <c r="I20" s="535"/>
      <c r="K20" s="128" t="s">
        <v>381</v>
      </c>
    </row>
    <row r="21" spans="1:11" ht="14.65" thickBot="1" x14ac:dyDescent="0.5">
      <c r="A21" s="529"/>
      <c r="B21" s="125" t="s">
        <v>1</v>
      </c>
      <c r="C21" s="221"/>
      <c r="D21" s="536"/>
      <c r="E21" s="537"/>
      <c r="F21" s="537"/>
      <c r="G21" s="537"/>
      <c r="H21" s="537"/>
      <c r="I21" s="538"/>
      <c r="K21" s="128" t="s">
        <v>381</v>
      </c>
    </row>
    <row r="22" spans="1:11" ht="14.65" thickBot="1" x14ac:dyDescent="0.5">
      <c r="A22" s="379" t="s">
        <v>410</v>
      </c>
      <c r="B22" s="377" t="s">
        <v>1</v>
      </c>
      <c r="C22" s="425"/>
      <c r="D22" s="452">
        <f>SUM(D13:D21)</f>
        <v>0</v>
      </c>
      <c r="E22" s="122">
        <f t="shared" ref="E22:I22" si="1">SUM(E13:E21)</f>
        <v>0</v>
      </c>
      <c r="F22" s="122">
        <f t="shared" si="1"/>
        <v>0</v>
      </c>
      <c r="G22" s="122">
        <f t="shared" si="1"/>
        <v>0</v>
      </c>
      <c r="H22" s="122">
        <f t="shared" si="1"/>
        <v>0</v>
      </c>
      <c r="I22" s="453">
        <f t="shared" si="1"/>
        <v>0</v>
      </c>
      <c r="K22" s="128"/>
    </row>
    <row r="23" spans="1:11" ht="14.65" thickBot="1" x14ac:dyDescent="0.5"/>
    <row r="24" spans="1:11" ht="14.65" thickBot="1" x14ac:dyDescent="0.5">
      <c r="A24" s="379" t="s">
        <v>329</v>
      </c>
      <c r="B24" s="377" t="s">
        <v>1</v>
      </c>
      <c r="C24" s="425"/>
      <c r="D24" s="223">
        <f>SUM(D6,D22)</f>
        <v>0</v>
      </c>
      <c r="E24" s="126">
        <f>SUM(E6,E12:E21)</f>
        <v>0</v>
      </c>
      <c r="F24" s="126">
        <f t="shared" ref="F24:I24" si="2">SUM(F6,F12:F21)</f>
        <v>0</v>
      </c>
      <c r="G24" s="126">
        <f t="shared" si="2"/>
        <v>0</v>
      </c>
      <c r="H24" s="126">
        <f t="shared" si="2"/>
        <v>0</v>
      </c>
      <c r="I24" s="127">
        <f t="shared" si="2"/>
        <v>0</v>
      </c>
    </row>
    <row r="25" spans="1:11" ht="14.65" thickBot="1" x14ac:dyDescent="0.5"/>
    <row r="26" spans="1:11" ht="15.75" x14ac:dyDescent="0.45">
      <c r="A26" s="2" t="s">
        <v>63</v>
      </c>
      <c r="B26" s="161" t="s">
        <v>10</v>
      </c>
      <c r="C26" s="224" t="s">
        <v>341</v>
      </c>
      <c r="D26" s="226">
        <f>'Table 1 - Detailed'!D90</f>
        <v>0</v>
      </c>
      <c r="E26" s="163">
        <f>'Table 1 - Detailed'!E90</f>
        <v>0</v>
      </c>
      <c r="F26" s="163">
        <f>'Table 1 - Detailed'!F90</f>
        <v>0</v>
      </c>
      <c r="G26" s="163">
        <f>'Table 1 - Detailed'!G90</f>
        <v>0</v>
      </c>
      <c r="H26" s="163">
        <f>'Table 1 - Detailed'!H90</f>
        <v>0</v>
      </c>
      <c r="I26" s="164">
        <f>'Table 1 - Detailed'!I90</f>
        <v>0</v>
      </c>
      <c r="K26" s="128" t="s">
        <v>382</v>
      </c>
    </row>
    <row r="27" spans="1:11" ht="14.65" thickBot="1" x14ac:dyDescent="0.5">
      <c r="A27" s="215" t="s">
        <v>64</v>
      </c>
      <c r="B27" s="162" t="s">
        <v>10</v>
      </c>
      <c r="C27" s="225" t="s">
        <v>342</v>
      </c>
      <c r="D27" s="227">
        <f>'Table 1 - Detailed'!D91</f>
        <v>0</v>
      </c>
      <c r="E27" s="165">
        <f>'Table 1 - Detailed'!E91</f>
        <v>0</v>
      </c>
      <c r="F27" s="165">
        <f>'Table 1 - Detailed'!F91</f>
        <v>0</v>
      </c>
      <c r="G27" s="165">
        <f>'Table 1 - Detailed'!G91</f>
        <v>0</v>
      </c>
      <c r="H27" s="165">
        <f>'Table 1 - Detailed'!H91</f>
        <v>0</v>
      </c>
      <c r="I27" s="166">
        <f>'Table 1 - Detailed'!I91</f>
        <v>0</v>
      </c>
      <c r="K27" s="128" t="s">
        <v>383</v>
      </c>
    </row>
    <row r="28" spans="1:11" ht="14.65" thickBot="1" x14ac:dyDescent="0.5">
      <c r="A28" s="3"/>
      <c r="B28" s="12"/>
      <c r="C28" s="12"/>
      <c r="D28" s="12"/>
      <c r="E28" s="18"/>
      <c r="F28" s="12"/>
      <c r="G28" s="12"/>
      <c r="H28" s="12"/>
      <c r="I28" s="19"/>
    </row>
    <row r="29" spans="1:11" x14ac:dyDescent="0.45">
      <c r="A29" s="436" t="s">
        <v>330</v>
      </c>
      <c r="B29" s="13" t="s">
        <v>65</v>
      </c>
      <c r="C29" s="56" t="s">
        <v>66</v>
      </c>
      <c r="D29" s="177">
        <f t="shared" ref="D29:I29" si="3">D24*D26</f>
        <v>0</v>
      </c>
      <c r="E29" s="20">
        <f t="shared" si="3"/>
        <v>0</v>
      </c>
      <c r="F29" s="20">
        <f t="shared" si="3"/>
        <v>0</v>
      </c>
      <c r="G29" s="20">
        <f t="shared" si="3"/>
        <v>0</v>
      </c>
      <c r="H29" s="20">
        <f t="shared" si="3"/>
        <v>0</v>
      </c>
      <c r="I29" s="21">
        <f t="shared" si="3"/>
        <v>0</v>
      </c>
    </row>
    <row r="30" spans="1:11" x14ac:dyDescent="0.45">
      <c r="A30" s="8" t="s">
        <v>67</v>
      </c>
      <c r="B30" s="10" t="s">
        <v>65</v>
      </c>
      <c r="C30" s="54" t="s">
        <v>68</v>
      </c>
      <c r="D30" s="178">
        <f>D41</f>
        <v>0</v>
      </c>
      <c r="E30" s="16">
        <f>E41</f>
        <v>0</v>
      </c>
      <c r="F30" s="16">
        <f t="shared" ref="F30:I30" si="4">F41</f>
        <v>0</v>
      </c>
      <c r="G30" s="16">
        <f t="shared" si="4"/>
        <v>0</v>
      </c>
      <c r="H30" s="16">
        <f t="shared" si="4"/>
        <v>0</v>
      </c>
      <c r="I30" s="17">
        <f t="shared" si="4"/>
        <v>0</v>
      </c>
    </row>
    <row r="31" spans="1:11" x14ac:dyDescent="0.45">
      <c r="A31" s="8" t="s">
        <v>69</v>
      </c>
      <c r="B31" s="10" t="s">
        <v>65</v>
      </c>
      <c r="C31" s="54" t="s">
        <v>70</v>
      </c>
      <c r="D31" s="201">
        <f>'Table 1 - Detailed'!D95</f>
        <v>0</v>
      </c>
      <c r="E31" s="152">
        <f>'Table 1 - Detailed'!E95</f>
        <v>0</v>
      </c>
      <c r="F31" s="152">
        <f>'Table 1 - Detailed'!F95</f>
        <v>0</v>
      </c>
      <c r="G31" s="152">
        <f>'Table 1 - Detailed'!G95</f>
        <v>0</v>
      </c>
      <c r="H31" s="152">
        <f>'Table 1 - Detailed'!H95</f>
        <v>0</v>
      </c>
      <c r="I31" s="153">
        <f>'Table 1 - Detailed'!I95</f>
        <v>0</v>
      </c>
      <c r="K31" s="128" t="s">
        <v>384</v>
      </c>
    </row>
    <row r="32" spans="1:11" ht="14.65" thickBot="1" x14ac:dyDescent="0.5">
      <c r="A32" s="435" t="s">
        <v>71</v>
      </c>
      <c r="B32" s="14" t="s">
        <v>65</v>
      </c>
      <c r="C32" s="57" t="s">
        <v>72</v>
      </c>
      <c r="D32" s="202">
        <f>'Table 1 - Detailed'!D96</f>
        <v>0</v>
      </c>
      <c r="E32" s="154">
        <f>'Table 1 - Detailed'!E96</f>
        <v>0</v>
      </c>
      <c r="F32" s="154">
        <f>'Table 1 - Detailed'!F96</f>
        <v>0</v>
      </c>
      <c r="G32" s="154">
        <f>'Table 1 - Detailed'!G96</f>
        <v>0</v>
      </c>
      <c r="H32" s="154">
        <f>'Table 1 - Detailed'!H96</f>
        <v>0</v>
      </c>
      <c r="I32" s="155">
        <f>'Table 1 - Detailed'!I96</f>
        <v>0</v>
      </c>
      <c r="K32" s="128" t="s">
        <v>385</v>
      </c>
    </row>
    <row r="33" spans="1:11" ht="14.65" thickBot="1" x14ac:dyDescent="0.5">
      <c r="A33" s="449" t="s">
        <v>331</v>
      </c>
      <c r="B33" s="426" t="s">
        <v>65</v>
      </c>
      <c r="C33" s="427" t="s">
        <v>74</v>
      </c>
      <c r="D33" s="271">
        <f>SUM(D29:D32)</f>
        <v>0</v>
      </c>
      <c r="E33" s="272">
        <f>SUM(E29:E32)</f>
        <v>0</v>
      </c>
      <c r="F33" s="272">
        <f t="shared" ref="F33:I33" si="5">SUM(F29:F32)</f>
        <v>0</v>
      </c>
      <c r="G33" s="272">
        <f t="shared" si="5"/>
        <v>0</v>
      </c>
      <c r="H33" s="272">
        <f t="shared" si="5"/>
        <v>0</v>
      </c>
      <c r="I33" s="273">
        <f t="shared" si="5"/>
        <v>0</v>
      </c>
    </row>
    <row r="34" spans="1:11" ht="14.65" thickBot="1" x14ac:dyDescent="0.5">
      <c r="A34" s="3"/>
      <c r="B34" s="12"/>
      <c r="C34" s="12"/>
      <c r="D34" s="12"/>
      <c r="E34" s="18"/>
      <c r="F34" s="12"/>
      <c r="G34" s="12"/>
      <c r="H34" s="12"/>
      <c r="I34" s="19"/>
    </row>
    <row r="35" spans="1:11" x14ac:dyDescent="0.45">
      <c r="A35" s="450" t="s">
        <v>393</v>
      </c>
      <c r="B35" s="428" t="s">
        <v>65</v>
      </c>
      <c r="C35" s="429" t="s">
        <v>76</v>
      </c>
      <c r="D35" s="446">
        <f>IF(D8="Y",'Table 1 - Detailed'!D99,D33)</f>
        <v>0</v>
      </c>
      <c r="E35" s="447">
        <f>IF(E8="Y",'Table 1 - Detailed'!E99,E33)</f>
        <v>0</v>
      </c>
      <c r="F35" s="447">
        <f>IF(F8="Y",'Table 1 - Detailed'!F99,F33)</f>
        <v>0</v>
      </c>
      <c r="G35" s="447">
        <f>IF(G8="Y",'Table 1 - Detailed'!G99,G33)</f>
        <v>0</v>
      </c>
      <c r="H35" s="447">
        <f>IF(H8="Y",'Table 1 - Detailed'!H99,H33)</f>
        <v>0</v>
      </c>
      <c r="I35" s="448">
        <f>IF(I8="Y",'Table 1 - Detailed'!I99,I33)</f>
        <v>0</v>
      </c>
      <c r="K35" s="128" t="s">
        <v>389</v>
      </c>
    </row>
    <row r="36" spans="1:11" ht="14.65" thickBot="1" x14ac:dyDescent="0.5">
      <c r="A36" s="242" t="s">
        <v>394</v>
      </c>
      <c r="B36" s="125" t="s">
        <v>65</v>
      </c>
      <c r="C36" s="214"/>
      <c r="D36" s="175">
        <f>D33-D35</f>
        <v>0</v>
      </c>
      <c r="E36" s="144">
        <f t="shared" ref="E36:I36" si="6">E33-E35</f>
        <v>0</v>
      </c>
      <c r="F36" s="144">
        <f t="shared" si="6"/>
        <v>0</v>
      </c>
      <c r="G36" s="144">
        <f t="shared" si="6"/>
        <v>0</v>
      </c>
      <c r="H36" s="144">
        <f t="shared" si="6"/>
        <v>0</v>
      </c>
      <c r="I36" s="145">
        <f t="shared" si="6"/>
        <v>0</v>
      </c>
    </row>
    <row r="37" spans="1:11" ht="14.65" thickBot="1" x14ac:dyDescent="0.5">
      <c r="A37" s="3"/>
      <c r="B37" s="12"/>
      <c r="C37" s="12"/>
      <c r="D37" s="12"/>
      <c r="E37" s="12"/>
      <c r="F37" s="12"/>
      <c r="G37" s="12"/>
      <c r="H37" s="12"/>
      <c r="I37" s="19"/>
    </row>
    <row r="38" spans="1:11" x14ac:dyDescent="0.45">
      <c r="A38" s="436" t="s">
        <v>78</v>
      </c>
      <c r="B38" s="13" t="s">
        <v>8</v>
      </c>
      <c r="C38" s="56" t="s">
        <v>79</v>
      </c>
      <c r="D38" s="203">
        <f>'Table 1 - Detailed'!D102</f>
        <v>0</v>
      </c>
      <c r="E38" s="156">
        <f>'Table 1 - Detailed'!E102</f>
        <v>0</v>
      </c>
      <c r="F38" s="156">
        <f>'Table 1 - Detailed'!F102</f>
        <v>0</v>
      </c>
      <c r="G38" s="156">
        <f>'Table 1 - Detailed'!G102</f>
        <v>0</v>
      </c>
      <c r="H38" s="156">
        <f>'Table 1 - Detailed'!H102</f>
        <v>0</v>
      </c>
      <c r="I38" s="157">
        <f>'Table 1 - Detailed'!I102</f>
        <v>0</v>
      </c>
    </row>
    <row r="39" spans="1:11" x14ac:dyDescent="0.45">
      <c r="A39" s="8" t="s">
        <v>80</v>
      </c>
      <c r="B39" s="10" t="s">
        <v>81</v>
      </c>
      <c r="C39" s="54" t="s">
        <v>82</v>
      </c>
      <c r="D39" s="204">
        <f>'Table 1 - Detailed'!D103</f>
        <v>0</v>
      </c>
      <c r="E39" s="158">
        <f>'Table 1 - Detailed'!E103</f>
        <v>0</v>
      </c>
      <c r="F39" s="158">
        <f>'Table 1 - Detailed'!F103</f>
        <v>0</v>
      </c>
      <c r="G39" s="158">
        <f>'Table 1 - Detailed'!G103</f>
        <v>0</v>
      </c>
      <c r="H39" s="158">
        <f>'Table 1 - Detailed'!H103</f>
        <v>0</v>
      </c>
      <c r="I39" s="159">
        <f>'Table 1 - Detailed'!I103</f>
        <v>0</v>
      </c>
    </row>
    <row r="40" spans="1:11" ht="14.65" thickBot="1" x14ac:dyDescent="0.5">
      <c r="A40" s="435" t="s">
        <v>83</v>
      </c>
      <c r="B40" s="14" t="s">
        <v>84</v>
      </c>
      <c r="C40" s="57" t="s">
        <v>85</v>
      </c>
      <c r="D40" s="239">
        <f>(1+D38)*(1+D39)-1</f>
        <v>0</v>
      </c>
      <c r="E40" s="240">
        <f t="shared" ref="E40:H40" si="7">(1+E38)*(1+E39)-1</f>
        <v>0</v>
      </c>
      <c r="F40" s="240">
        <f t="shared" si="7"/>
        <v>0</v>
      </c>
      <c r="G40" s="240">
        <f t="shared" si="7"/>
        <v>0</v>
      </c>
      <c r="H40" s="240">
        <f t="shared" si="7"/>
        <v>0</v>
      </c>
      <c r="I40" s="241">
        <f t="shared" ref="I40" si="8">(1+I38)*(1+I39)-1</f>
        <v>0</v>
      </c>
    </row>
    <row r="41" spans="1:11" ht="14.65" thickBot="1" x14ac:dyDescent="0.5">
      <c r="A41" s="379" t="s">
        <v>395</v>
      </c>
      <c r="B41" s="377" t="s">
        <v>65</v>
      </c>
      <c r="C41" s="425" t="s">
        <v>68</v>
      </c>
      <c r="D41" s="179">
        <f>'Table 1 - Detailed'!D94</f>
        <v>0</v>
      </c>
      <c r="E41" s="137">
        <f>D36*(1+D40)</f>
        <v>0</v>
      </c>
      <c r="F41" s="137">
        <f t="shared" ref="F41:I41" si="9">E36*(1+E40)</f>
        <v>0</v>
      </c>
      <c r="G41" s="137">
        <f t="shared" si="9"/>
        <v>0</v>
      </c>
      <c r="H41" s="137">
        <f t="shared" si="9"/>
        <v>0</v>
      </c>
      <c r="I41" s="138">
        <f t="shared" si="9"/>
        <v>0</v>
      </c>
    </row>
    <row r="42" spans="1:11" ht="14.65" thickBot="1" x14ac:dyDescent="0.5"/>
    <row r="43" spans="1:11" ht="14.65" thickBot="1" x14ac:dyDescent="0.5">
      <c r="A43" s="451" t="s">
        <v>181</v>
      </c>
      <c r="B43" s="122" t="s">
        <v>182</v>
      </c>
      <c r="C43" s="217"/>
      <c r="D43" s="539">
        <v>-0.02</v>
      </c>
      <c r="E43" s="540">
        <v>-0.02</v>
      </c>
      <c r="F43" s="540">
        <v>-0.02</v>
      </c>
      <c r="G43" s="540">
        <v>-0.02</v>
      </c>
      <c r="H43" s="540">
        <v>-0.02</v>
      </c>
      <c r="I43" s="541">
        <v>-0.02</v>
      </c>
    </row>
    <row r="44" spans="1:11" x14ac:dyDescent="0.45">
      <c r="A44" s="434" t="s">
        <v>396</v>
      </c>
      <c r="B44" s="45" t="s">
        <v>65</v>
      </c>
      <c r="C44" s="51"/>
      <c r="D44" s="236">
        <f t="shared" ref="D44:I44" si="10">D33*(1+D43)</f>
        <v>0</v>
      </c>
      <c r="E44" s="237">
        <f t="shared" si="10"/>
        <v>0</v>
      </c>
      <c r="F44" s="237">
        <f t="shared" si="10"/>
        <v>0</v>
      </c>
      <c r="G44" s="237">
        <f t="shared" si="10"/>
        <v>0</v>
      </c>
      <c r="H44" s="237">
        <f t="shared" si="10"/>
        <v>0</v>
      </c>
      <c r="I44" s="238">
        <f t="shared" si="10"/>
        <v>0</v>
      </c>
    </row>
    <row r="45" spans="1:11" ht="14.65" thickBot="1" x14ac:dyDescent="0.5">
      <c r="A45" s="435" t="str">
        <f>IF(E43&lt;0,"Reduction In K","Increase In K")&amp;" for Inflation Parameters"</f>
        <v>Reduction In K for Inflation Parameters</v>
      </c>
      <c r="B45" s="14" t="s">
        <v>65</v>
      </c>
      <c r="C45" s="57"/>
      <c r="D45" s="228"/>
      <c r="E45" s="208">
        <f>(D44-D33)*(1+D43)</f>
        <v>0</v>
      </c>
      <c r="F45" s="208">
        <f>(E44-E33)*(1+E43)</f>
        <v>0</v>
      </c>
      <c r="G45" s="208">
        <f t="shared" ref="G45:I45" si="11">(F44-F33)*(1+F43)</f>
        <v>0</v>
      </c>
      <c r="H45" s="208">
        <f t="shared" si="11"/>
        <v>0</v>
      </c>
      <c r="I45" s="209">
        <f t="shared" si="11"/>
        <v>0</v>
      </c>
    </row>
    <row r="46" spans="1:11" ht="14.65" thickBot="1" x14ac:dyDescent="0.5">
      <c r="A46" s="449" t="s">
        <v>397</v>
      </c>
      <c r="B46" s="426" t="s">
        <v>65</v>
      </c>
      <c r="C46" s="427"/>
      <c r="D46" s="271">
        <f>D44+D45</f>
        <v>0</v>
      </c>
      <c r="E46" s="272">
        <f>E44+E45</f>
        <v>0</v>
      </c>
      <c r="F46" s="272">
        <f t="shared" ref="F46:I46" si="12">F44+F45</f>
        <v>0</v>
      </c>
      <c r="G46" s="272">
        <f t="shared" si="12"/>
        <v>0</v>
      </c>
      <c r="H46" s="272">
        <f t="shared" si="12"/>
        <v>0</v>
      </c>
      <c r="I46" s="273">
        <f t="shared" si="12"/>
        <v>0</v>
      </c>
    </row>
    <row r="47" spans="1:11" ht="14.65" thickBot="1" x14ac:dyDescent="0.5"/>
    <row r="48" spans="1:11" ht="14.65" thickBot="1" x14ac:dyDescent="0.5">
      <c r="A48" s="451" t="s">
        <v>183</v>
      </c>
      <c r="B48" s="122" t="s">
        <v>182</v>
      </c>
      <c r="C48" s="217"/>
      <c r="D48" s="539">
        <v>-0.02</v>
      </c>
      <c r="E48" s="540">
        <v>-0.02</v>
      </c>
      <c r="F48" s="540">
        <v>0.02</v>
      </c>
      <c r="G48" s="540"/>
      <c r="H48" s="540"/>
      <c r="I48" s="541"/>
    </row>
    <row r="49" spans="1:9" x14ac:dyDescent="0.45">
      <c r="A49" s="434" t="s">
        <v>398</v>
      </c>
      <c r="B49" s="45" t="s">
        <v>65</v>
      </c>
      <c r="C49" s="51"/>
      <c r="D49" s="236">
        <f t="shared" ref="D49:I49" si="13">D35*(1+D48)</f>
        <v>0</v>
      </c>
      <c r="E49" s="237">
        <f t="shared" si="13"/>
        <v>0</v>
      </c>
      <c r="F49" s="237">
        <f t="shared" si="13"/>
        <v>0</v>
      </c>
      <c r="G49" s="237">
        <f t="shared" si="13"/>
        <v>0</v>
      </c>
      <c r="H49" s="237">
        <f t="shared" si="13"/>
        <v>0</v>
      </c>
      <c r="I49" s="238">
        <f t="shared" si="13"/>
        <v>0</v>
      </c>
    </row>
    <row r="50" spans="1:9" ht="14.65" thickBot="1" x14ac:dyDescent="0.5">
      <c r="A50" s="435" t="str">
        <f>IF(E48&lt;0,"Reduction In K","Increase In K")&amp; " for Recovered Revenue Parameters"</f>
        <v>Reduction In K for Recovered Revenue Parameters</v>
      </c>
      <c r="B50" s="14" t="s">
        <v>65</v>
      </c>
      <c r="C50" s="57"/>
      <c r="D50" s="228"/>
      <c r="E50" s="208">
        <f>(D49-D35)*(1+D48)*-1</f>
        <v>0</v>
      </c>
      <c r="F50" s="208">
        <f>(E49-E35)*(1+E48)*-1</f>
        <v>0</v>
      </c>
      <c r="G50" s="208">
        <f>((F49-F35)-F50)*(1+F48)*-1</f>
        <v>0</v>
      </c>
      <c r="H50" s="208"/>
      <c r="I50" s="209"/>
    </row>
    <row r="51" spans="1:9" ht="14.65" thickBot="1" x14ac:dyDescent="0.5">
      <c r="A51" s="449" t="s">
        <v>399</v>
      </c>
      <c r="B51" s="426" t="s">
        <v>65</v>
      </c>
      <c r="C51" s="427"/>
      <c r="D51" s="271">
        <f>D49+D50</f>
        <v>0</v>
      </c>
      <c r="E51" s="272">
        <f>E49+E50</f>
        <v>0</v>
      </c>
      <c r="F51" s="272">
        <f t="shared" ref="F51" si="14">F49+F50</f>
        <v>0</v>
      </c>
      <c r="G51" s="272">
        <f t="shared" ref="G51" si="15">G49+G50</f>
        <v>0</v>
      </c>
      <c r="H51" s="272">
        <f t="shared" ref="H51" si="16">H49+H50</f>
        <v>0</v>
      </c>
      <c r="I51" s="273">
        <f t="shared" ref="I51" si="17">I49+I50</f>
        <v>0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79998168889431442"/>
  </sheetPr>
  <dimension ref="A1:H38"/>
  <sheetViews>
    <sheetView zoomScale="75" zoomScaleNormal="75" workbookViewId="0">
      <pane xSplit="1" ySplit="6" topLeftCell="B7" activePane="bottomRight" state="frozen"/>
      <selection activeCell="A23" sqref="A23"/>
      <selection pane="topRight" activeCell="A23" sqref="A23"/>
      <selection pane="bottomLeft" activeCell="A23" sqref="A23"/>
      <selection pane="bottomRight"/>
    </sheetView>
  </sheetViews>
  <sheetFormatPr defaultRowHeight="14.25" x14ac:dyDescent="0.45"/>
  <cols>
    <col min="1" max="1" width="44.73046875" customWidth="1"/>
    <col min="2" max="8" width="13.73046875" customWidth="1"/>
  </cols>
  <sheetData>
    <row r="1" spans="1:8" x14ac:dyDescent="0.45">
      <c r="A1" s="64" t="s">
        <v>310</v>
      </c>
      <c r="B1" s="65">
        <f>Cover!C5</f>
        <v>0</v>
      </c>
    </row>
    <row r="2" spans="1:8" x14ac:dyDescent="0.45">
      <c r="A2" s="64" t="s">
        <v>311</v>
      </c>
      <c r="B2" s="66">
        <f>Cover!C6</f>
        <v>0</v>
      </c>
    </row>
    <row r="3" spans="1:8" x14ac:dyDescent="0.45">
      <c r="A3" s="64" t="s">
        <v>312</v>
      </c>
      <c r="B3" s="65" t="s">
        <v>332</v>
      </c>
    </row>
    <row r="4" spans="1:8" x14ac:dyDescent="0.45">
      <c r="A4" t="s">
        <v>143</v>
      </c>
      <c r="B4" s="205">
        <f>YEAR(B2)</f>
        <v>1900</v>
      </c>
    </row>
    <row r="5" spans="1:8" x14ac:dyDescent="0.45">
      <c r="A5" s="206" t="str">
        <f>"April "&amp;B4+2&amp;" Illustrative Price"</f>
        <v>April 1902 Illustrative Price</v>
      </c>
    </row>
    <row r="6" spans="1:8" ht="42.75" x14ac:dyDescent="0.45">
      <c r="A6" s="112" t="s">
        <v>151</v>
      </c>
      <c r="B6" s="113" t="s">
        <v>144</v>
      </c>
      <c r="C6" s="113" t="s">
        <v>145</v>
      </c>
      <c r="D6" s="113" t="s">
        <v>146</v>
      </c>
      <c r="E6" s="113" t="s">
        <v>147</v>
      </c>
      <c r="F6" s="118" t="s">
        <v>148</v>
      </c>
      <c r="G6" s="118" t="s">
        <v>149</v>
      </c>
      <c r="H6" s="118" t="s">
        <v>150</v>
      </c>
    </row>
    <row r="7" spans="1:8" x14ac:dyDescent="0.45">
      <c r="A7" s="4" t="s">
        <v>411</v>
      </c>
      <c r="B7" s="542"/>
      <c r="C7" s="543"/>
      <c r="D7" s="544"/>
      <c r="E7" s="545"/>
      <c r="F7" s="546"/>
      <c r="G7" s="546"/>
      <c r="H7" s="546"/>
    </row>
    <row r="8" spans="1:8" x14ac:dyDescent="0.45">
      <c r="A8" s="4" t="s">
        <v>152</v>
      </c>
      <c r="B8" s="542"/>
      <c r="C8" s="543"/>
      <c r="D8" s="544"/>
      <c r="E8" s="546"/>
      <c r="F8" s="546"/>
      <c r="G8" s="546"/>
      <c r="H8" s="546"/>
    </row>
    <row r="9" spans="1:8" x14ac:dyDescent="0.45">
      <c r="A9" s="4" t="s">
        <v>412</v>
      </c>
      <c r="B9" s="542"/>
      <c r="C9" s="543"/>
      <c r="D9" s="544"/>
      <c r="E9" s="545"/>
      <c r="F9" s="546"/>
      <c r="G9" s="546"/>
      <c r="H9" s="546"/>
    </row>
    <row r="10" spans="1:8" x14ac:dyDescent="0.45">
      <c r="A10" s="4" t="s">
        <v>413</v>
      </c>
      <c r="B10" s="542"/>
      <c r="C10" s="543"/>
      <c r="D10" s="544"/>
      <c r="E10" s="545"/>
      <c r="F10" s="546"/>
      <c r="G10" s="546"/>
      <c r="H10" s="546"/>
    </row>
    <row r="11" spans="1:8" x14ac:dyDescent="0.45">
      <c r="A11" s="4" t="s">
        <v>414</v>
      </c>
      <c r="B11" s="542"/>
      <c r="C11" s="543"/>
      <c r="D11" s="544"/>
      <c r="E11" s="545"/>
      <c r="F11" s="546"/>
      <c r="G11" s="546"/>
      <c r="H11" s="546"/>
    </row>
    <row r="12" spans="1:8" x14ac:dyDescent="0.45">
      <c r="A12" s="4" t="s">
        <v>415</v>
      </c>
      <c r="B12" s="542"/>
      <c r="C12" s="543"/>
      <c r="D12" s="544"/>
      <c r="E12" s="545"/>
      <c r="F12" s="546"/>
      <c r="G12" s="546"/>
      <c r="H12" s="546"/>
    </row>
    <row r="13" spans="1:8" x14ac:dyDescent="0.45">
      <c r="A13" s="4" t="s">
        <v>416</v>
      </c>
      <c r="B13" s="542"/>
      <c r="C13" s="543"/>
      <c r="D13" s="544"/>
      <c r="E13" s="545"/>
      <c r="F13" s="546"/>
      <c r="G13" s="546"/>
      <c r="H13" s="546"/>
    </row>
    <row r="14" spans="1:8" x14ac:dyDescent="0.45">
      <c r="A14" s="4" t="s">
        <v>153</v>
      </c>
      <c r="B14" s="542"/>
      <c r="C14" s="543"/>
      <c r="D14" s="544"/>
      <c r="E14" s="546"/>
      <c r="F14" s="546"/>
      <c r="G14" s="546"/>
      <c r="H14" s="546"/>
    </row>
    <row r="15" spans="1:8" x14ac:dyDescent="0.45">
      <c r="A15" s="4" t="s">
        <v>154</v>
      </c>
      <c r="B15" s="542"/>
      <c r="C15" s="543"/>
      <c r="D15" s="544"/>
      <c r="E15" s="547"/>
      <c r="F15" s="548"/>
      <c r="G15" s="548"/>
      <c r="H15" s="549"/>
    </row>
    <row r="16" spans="1:8" x14ac:dyDescent="0.45">
      <c r="A16" s="4" t="s">
        <v>155</v>
      </c>
      <c r="B16" s="542"/>
      <c r="C16" s="543"/>
      <c r="D16" s="544"/>
      <c r="E16" s="547"/>
      <c r="F16" s="547"/>
      <c r="G16" s="547"/>
      <c r="H16" s="550"/>
    </row>
    <row r="17" spans="1:8" x14ac:dyDescent="0.45">
      <c r="A17" s="4" t="s">
        <v>156</v>
      </c>
      <c r="B17" s="542"/>
      <c r="C17" s="543"/>
      <c r="D17" s="544"/>
      <c r="E17" s="547"/>
      <c r="F17" s="547"/>
      <c r="G17" s="547"/>
      <c r="H17" s="550"/>
    </row>
    <row r="18" spans="1:8" x14ac:dyDescent="0.45">
      <c r="A18" s="4" t="s">
        <v>157</v>
      </c>
      <c r="B18" s="542"/>
      <c r="C18" s="543"/>
      <c r="D18" s="544"/>
      <c r="E18" s="547"/>
      <c r="F18" s="547"/>
      <c r="G18" s="547"/>
      <c r="H18" s="550"/>
    </row>
    <row r="19" spans="1:8" x14ac:dyDescent="0.45">
      <c r="A19" s="4" t="s">
        <v>158</v>
      </c>
      <c r="B19" s="542"/>
      <c r="C19" s="543"/>
      <c r="D19" s="544"/>
      <c r="E19" s="547"/>
      <c r="F19" s="547"/>
      <c r="G19" s="547"/>
      <c r="H19" s="550"/>
    </row>
    <row r="20" spans="1:8" x14ac:dyDescent="0.45">
      <c r="A20" s="4" t="s">
        <v>159</v>
      </c>
      <c r="B20" s="542"/>
      <c r="C20" s="543"/>
      <c r="D20" s="544"/>
      <c r="E20" s="547"/>
      <c r="F20" s="547"/>
      <c r="G20" s="547"/>
      <c r="H20" s="550"/>
    </row>
    <row r="21" spans="1:8" x14ac:dyDescent="0.45">
      <c r="A21" s="4" t="s">
        <v>160</v>
      </c>
      <c r="B21" s="542"/>
      <c r="C21" s="543"/>
      <c r="D21" s="544"/>
      <c r="E21" s="547"/>
      <c r="F21" s="547"/>
      <c r="G21" s="547"/>
      <c r="H21" s="550"/>
    </row>
    <row r="22" spans="1:8" x14ac:dyDescent="0.45">
      <c r="A22" s="4" t="s">
        <v>161</v>
      </c>
      <c r="B22" s="542"/>
      <c r="C22" s="543"/>
      <c r="D22" s="544"/>
      <c r="E22" s="547"/>
      <c r="F22" s="547"/>
      <c r="G22" s="547"/>
      <c r="H22" s="550"/>
    </row>
    <row r="23" spans="1:8" x14ac:dyDescent="0.45">
      <c r="A23" s="4" t="s">
        <v>162</v>
      </c>
      <c r="B23" s="542"/>
      <c r="C23" s="543"/>
      <c r="D23" s="544"/>
      <c r="E23" s="547"/>
      <c r="F23" s="547"/>
      <c r="G23" s="547"/>
      <c r="H23" s="550"/>
    </row>
    <row r="24" spans="1:8" x14ac:dyDescent="0.45">
      <c r="A24" s="4" t="s">
        <v>163</v>
      </c>
      <c r="B24" s="542"/>
      <c r="C24" s="543"/>
      <c r="D24" s="544"/>
      <c r="E24" s="547"/>
      <c r="F24" s="547"/>
      <c r="G24" s="547"/>
      <c r="H24" s="550"/>
    </row>
    <row r="25" spans="1:8" x14ac:dyDescent="0.45">
      <c r="A25" s="4" t="s">
        <v>164</v>
      </c>
      <c r="B25" s="542"/>
      <c r="C25" s="543"/>
      <c r="D25" s="544"/>
      <c r="E25" s="547"/>
      <c r="F25" s="547"/>
      <c r="G25" s="547"/>
      <c r="H25" s="550"/>
    </row>
    <row r="26" spans="1:8" x14ac:dyDescent="0.45">
      <c r="A26" s="4" t="s">
        <v>165</v>
      </c>
      <c r="B26" s="542"/>
      <c r="C26" s="543"/>
      <c r="D26" s="544"/>
      <c r="E26" s="547"/>
      <c r="F26" s="547"/>
      <c r="G26" s="547"/>
      <c r="H26" s="550"/>
    </row>
    <row r="27" spans="1:8" x14ac:dyDescent="0.45">
      <c r="A27" s="4" t="s">
        <v>166</v>
      </c>
      <c r="B27" s="542"/>
      <c r="C27" s="543"/>
      <c r="D27" s="544"/>
      <c r="E27" s="547"/>
      <c r="F27" s="547"/>
      <c r="G27" s="547"/>
      <c r="H27" s="550"/>
    </row>
    <row r="28" spans="1:8" x14ac:dyDescent="0.45">
      <c r="A28" s="4" t="s">
        <v>167</v>
      </c>
      <c r="B28" s="542"/>
      <c r="C28" s="543"/>
      <c r="D28" s="544"/>
      <c r="E28" s="547"/>
      <c r="F28" s="547"/>
      <c r="G28" s="547"/>
      <c r="H28" s="550"/>
    </row>
    <row r="29" spans="1:8" x14ac:dyDescent="0.45">
      <c r="A29" s="4" t="s">
        <v>168</v>
      </c>
      <c r="B29" s="542"/>
      <c r="C29" s="543"/>
      <c r="D29" s="544"/>
      <c r="E29" s="547"/>
      <c r="F29" s="547"/>
      <c r="G29" s="547"/>
      <c r="H29" s="550"/>
    </row>
    <row r="30" spans="1:8" x14ac:dyDescent="0.45">
      <c r="A30" s="4" t="s">
        <v>169</v>
      </c>
      <c r="B30" s="551"/>
      <c r="C30" s="552"/>
      <c r="D30" s="544"/>
      <c r="E30" s="546"/>
      <c r="F30" s="546"/>
      <c r="G30" s="546"/>
      <c r="H30" s="546"/>
    </row>
    <row r="31" spans="1:8" x14ac:dyDescent="0.45">
      <c r="A31" s="4" t="s">
        <v>170</v>
      </c>
      <c r="B31" s="542"/>
      <c r="C31" s="543"/>
      <c r="D31" s="544"/>
      <c r="E31" s="547"/>
      <c r="F31" s="546"/>
      <c r="G31" s="546"/>
      <c r="H31" s="546"/>
    </row>
    <row r="32" spans="1:8" x14ac:dyDescent="0.45">
      <c r="A32" s="4" t="s">
        <v>171</v>
      </c>
      <c r="B32" s="542"/>
      <c r="C32" s="543"/>
      <c r="D32" s="544"/>
      <c r="E32" s="547"/>
      <c r="F32" s="546"/>
      <c r="G32" s="546"/>
      <c r="H32" s="546"/>
    </row>
    <row r="33" spans="1:8" x14ac:dyDescent="0.45">
      <c r="A33" s="4" t="s">
        <v>172</v>
      </c>
      <c r="B33" s="542"/>
      <c r="C33" s="543"/>
      <c r="D33" s="544"/>
      <c r="E33" s="547"/>
      <c r="F33" s="546"/>
      <c r="G33" s="546"/>
      <c r="H33" s="550"/>
    </row>
    <row r="34" spans="1:8" x14ac:dyDescent="0.45">
      <c r="A34" s="4" t="s">
        <v>173</v>
      </c>
      <c r="B34" s="542"/>
      <c r="C34" s="543"/>
      <c r="D34" s="544"/>
      <c r="E34" s="547"/>
      <c r="F34" s="546"/>
      <c r="G34" s="546"/>
      <c r="H34" s="546"/>
    </row>
    <row r="35" spans="1:8" x14ac:dyDescent="0.45">
      <c r="A35" s="4" t="s">
        <v>174</v>
      </c>
      <c r="B35" s="542"/>
      <c r="C35" s="543"/>
      <c r="D35" s="544"/>
      <c r="E35" s="547"/>
      <c r="F35" s="546"/>
      <c r="G35" s="546"/>
      <c r="H35" s="550"/>
    </row>
    <row r="36" spans="1:8" x14ac:dyDescent="0.45">
      <c r="A36" s="4" t="s">
        <v>175</v>
      </c>
      <c r="B36" s="542"/>
      <c r="C36" s="543"/>
      <c r="D36" s="544"/>
      <c r="E36" s="547"/>
      <c r="F36" s="546"/>
      <c r="G36" s="546"/>
      <c r="H36" s="546"/>
    </row>
    <row r="37" spans="1:8" x14ac:dyDescent="0.45">
      <c r="A37" s="4" t="s">
        <v>176</v>
      </c>
      <c r="B37" s="542"/>
      <c r="C37" s="543"/>
      <c r="D37" s="544"/>
      <c r="E37" s="547"/>
      <c r="F37" s="546"/>
      <c r="G37" s="546"/>
      <c r="H37" s="550"/>
    </row>
    <row r="38" spans="1:8" x14ac:dyDescent="0.45">
      <c r="A38" s="4" t="s">
        <v>177</v>
      </c>
      <c r="B38" s="542"/>
      <c r="C38" s="543"/>
      <c r="D38" s="544"/>
      <c r="E38" s="547"/>
      <c r="F38" s="546"/>
      <c r="G38" s="546"/>
      <c r="H38" s="546"/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Cover</vt:lpstr>
      <vt:lpstr>Instructions</vt:lpstr>
      <vt:lpstr>Table 1 - Detailed</vt:lpstr>
      <vt:lpstr>Table 1 - CDCM Input</vt:lpstr>
      <vt:lpstr>Table 1 - Delta From Previous</vt:lpstr>
      <vt:lpstr>Table 2 - Sensitivities</vt:lpstr>
      <vt:lpstr>Table 3 - Illustrative Prices</vt:lpstr>
    </vt:vector>
  </TitlesOfParts>
  <Company>Western Power Distribution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Wornell, Dave I.</dc:creator>
  <cp:lastModifiedBy>Andy Green</cp:lastModifiedBy>
  <cp:lastPrinted>2023-03-06T12:02:14Z</cp:lastPrinted>
  <dcterms:created xsi:type="dcterms:W3CDTF">2023-03-03T13:06:52Z</dcterms:created>
  <dcterms:modified xsi:type="dcterms:W3CDTF">2024-06-17T13:45:49Z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